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30" windowWidth="15600" windowHeight="7425" tabRatio="888" activeTab="11"/>
  </bookViews>
  <sheets>
    <sheet name="集計表" sheetId="15" r:id="rId1"/>
    <sheet name="４月" sheetId="1" r:id="rId2"/>
    <sheet name="５月" sheetId="29" r:id="rId3"/>
    <sheet name="６月" sheetId="32" r:id="rId4"/>
    <sheet name="７月" sheetId="33" r:id="rId5"/>
    <sheet name="８月" sheetId="34" r:id="rId6"/>
    <sheet name="９月" sheetId="35" r:id="rId7"/>
    <sheet name="１０月" sheetId="45" r:id="rId8"/>
    <sheet name="１１月" sheetId="40" r:id="rId9"/>
    <sheet name="１２月" sheetId="41" r:id="rId10"/>
    <sheet name="１月" sheetId="42" r:id="rId11"/>
    <sheet name="２月" sheetId="43" r:id="rId12"/>
    <sheet name="３月" sheetId="44" r:id="rId13"/>
  </sheets>
  <definedNames>
    <definedName name="_xlnm.Print_Area" localSheetId="1">'４月'!$A$1:$U$25</definedName>
    <definedName name="_xlnm.Print_Area" localSheetId="0">集計表!$A$1:$V$32</definedName>
    <definedName name="_xlnm.Print_Area" localSheetId="2">'５月'!$A$1:$U$25</definedName>
    <definedName name="_xlnm.Print_Area" localSheetId="3">'６月'!$A$1:$U$25</definedName>
    <definedName name="_xlnm.Print_Area" localSheetId="4">'７月'!$A$1:$U$25</definedName>
    <definedName name="_xlnm.Print_Area" localSheetId="5">'８月'!$A$1:$U$25</definedName>
    <definedName name="_xlnm.Print_Area" localSheetId="6">'９月'!$A$1:$U$25</definedName>
    <definedName name="_xlnm.Print_Area" localSheetId="8">'１１月'!$A$1:$U$25</definedName>
    <definedName name="_xlnm.Print_Area" localSheetId="9">'１２月'!$A$1:$X$25</definedName>
    <definedName name="_xlnm.Print_Area" localSheetId="10">'１月'!$A$1:$U$25</definedName>
    <definedName name="_xlnm.Print_Area" localSheetId="11">'２月'!$A$1:$U$25</definedName>
    <definedName name="_xlnm.Print_Area" localSheetId="12">'３月'!$A$1:$U$25</definedName>
    <definedName name="_xlnm.Print_Area" localSheetId="7">'１０月'!$A$1:$U$25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X28" authorId="0">
      <text>
        <r>
          <rPr>
            <b/>
            <sz val="9"/>
            <color indexed="81"/>
            <rFont val="ＭＳ Ｐゴシック"/>
          </rPr>
          <t xml:space="preserve">翌年度　４月分を手入力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24" authorId="0">
      <text>
        <r>
          <rPr>
            <b/>
            <sz val="9"/>
            <color indexed="81"/>
            <rFont val="MS P ゴシック"/>
          </rPr>
          <t>１名
転出取消のため
職権削除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W8" authorId="0">
      <text>
        <r>
          <rPr>
            <b/>
            <sz val="9"/>
            <color indexed="81"/>
            <rFont val="MS P ゴシック"/>
          </rPr>
          <t xml:space="preserve">４月のシートから
引用する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<sst xmlns="http://schemas.openxmlformats.org/spreadsheetml/2006/main" xmlns:r="http://schemas.openxmlformats.org/officeDocument/2006/relationships" count="88" uniqueCount="88">
  <si>
    <t>総　数</t>
    <rPh sb="0" eb="1">
      <t>ソウ</t>
    </rPh>
    <rPh sb="2" eb="3">
      <t>スウ</t>
    </rPh>
    <phoneticPr fontId="2"/>
  </si>
  <si>
    <t>人口総数</t>
    <rPh sb="0" eb="2">
      <t>ジンコウ</t>
    </rPh>
    <rPh sb="2" eb="4">
      <t>ソウスウ</t>
    </rPh>
    <phoneticPr fontId="2"/>
  </si>
  <si>
    <t>(上段：男　下段：女）</t>
    <rPh sb="1" eb="3">
      <t>ジョウダン</t>
    </rPh>
    <rPh sb="4" eb="5">
      <t>オトコ</t>
    </rPh>
    <rPh sb="6" eb="8">
      <t>ゲダン</t>
    </rPh>
    <rPh sb="9" eb="10">
      <t>オンナ</t>
    </rPh>
    <phoneticPr fontId="2"/>
  </si>
  <si>
    <t>10月中</t>
    <rPh sb="1" eb="2">
      <t>ガツ</t>
    </rPh>
    <rPh sb="2" eb="3">
      <t>チュウ</t>
    </rPh>
    <phoneticPr fontId="2"/>
  </si>
  <si>
    <t>前月１日</t>
    <rPh sb="0" eb="2">
      <t>ゼンゲツ</t>
    </rPh>
    <rPh sb="3" eb="4">
      <t>ニチ</t>
    </rPh>
    <phoneticPr fontId="2"/>
  </si>
  <si>
    <t>合計</t>
    <rPh sb="0" eb="2">
      <t>ゴウケイ</t>
    </rPh>
    <phoneticPr fontId="2"/>
  </si>
  <si>
    <t>飫　肥</t>
    <rPh sb="0" eb="1">
      <t>ヨ</t>
    </rPh>
    <rPh sb="2" eb="3">
      <t>コエ</t>
    </rPh>
    <phoneticPr fontId="2"/>
  </si>
  <si>
    <t>5月中</t>
    <rPh sb="0" eb="1">
      <t>ガツ</t>
    </rPh>
    <rPh sb="1" eb="2">
      <t>チュウ</t>
    </rPh>
    <phoneticPr fontId="2"/>
  </si>
  <si>
    <t>社会動態（前月中の異動）</t>
    <rPh sb="0" eb="2">
      <t>シャカイ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</si>
  <si>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世帯増減</t>
    <rPh sb="0" eb="2">
      <t>セタイ</t>
    </rPh>
    <rPh sb="2" eb="4">
      <t>ゾウゲン</t>
    </rPh>
    <phoneticPr fontId="2"/>
  </si>
  <si>
    <t>東　郷</t>
    <rPh sb="0" eb="1">
      <t>アズマ</t>
    </rPh>
    <rPh sb="2" eb="3">
      <t>ゴウ</t>
    </rPh>
    <phoneticPr fontId="2"/>
  </si>
  <si>
    <t>東　郷</t>
    <rPh sb="0" eb="1">
      <t>ヒガシ</t>
    </rPh>
    <rPh sb="2" eb="3">
      <t>ゴウ</t>
    </rPh>
    <phoneticPr fontId="2"/>
  </si>
  <si>
    <t>吾　田</t>
    <rPh sb="0" eb="1">
      <t>ゴ</t>
    </rPh>
    <rPh sb="2" eb="3">
      <t>タ</t>
    </rPh>
    <phoneticPr fontId="2"/>
  </si>
  <si>
    <t>油　津</t>
    <rPh sb="0" eb="1">
      <t>アブラ</t>
    </rPh>
    <rPh sb="2" eb="3">
      <t>ツ</t>
    </rPh>
    <phoneticPr fontId="2"/>
  </si>
  <si>
    <t>人口動態（月ごと）</t>
    <rPh sb="0" eb="2">
      <t>ジンコウ</t>
    </rPh>
    <rPh sb="2" eb="4">
      <t>ドウタイ</t>
    </rPh>
    <rPh sb="5" eb="6">
      <t>ツキ</t>
    </rPh>
    <phoneticPr fontId="2"/>
  </si>
  <si>
    <t>鵜　戸</t>
    <rPh sb="0" eb="1">
      <t>ウ</t>
    </rPh>
    <rPh sb="2" eb="3">
      <t>コ</t>
    </rPh>
    <phoneticPr fontId="2"/>
  </si>
  <si>
    <t>自然
増減</t>
    <rPh sb="0" eb="2">
      <t>シゼン</t>
    </rPh>
    <rPh sb="3" eb="5">
      <t>ゾウゲン</t>
    </rPh>
    <phoneticPr fontId="2"/>
  </si>
  <si>
    <t>職権</t>
    <rPh sb="0" eb="2">
      <t>ショッケン</t>
    </rPh>
    <phoneticPr fontId="2"/>
  </si>
  <si>
    <t>令和７年９月１日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</si>
  <si>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細　田</t>
    <rPh sb="0" eb="1">
      <t>サイ</t>
    </rPh>
    <rPh sb="2" eb="3">
      <t>タ</t>
    </rPh>
    <phoneticPr fontId="2"/>
  </si>
  <si>
    <t>酒　谷</t>
    <rPh sb="0" eb="1">
      <t>サケ</t>
    </rPh>
    <rPh sb="2" eb="3">
      <t>タニ</t>
    </rPh>
    <phoneticPr fontId="2"/>
  </si>
  <si>
    <t>男女別</t>
    <rPh sb="0" eb="1">
      <t>オトコ</t>
    </rPh>
    <rPh sb="1" eb="2">
      <t>オンナ</t>
    </rPh>
    <rPh sb="2" eb="3">
      <t>ベツ</t>
    </rPh>
    <phoneticPr fontId="2"/>
  </si>
  <si>
    <t>令和７年10月１日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</si>
  <si>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北　郷</t>
    <rPh sb="0" eb="1">
      <t>キタ</t>
    </rPh>
    <rPh sb="2" eb="3">
      <t>ゴウ</t>
    </rPh>
    <phoneticPr fontId="2"/>
  </si>
  <si>
    <t>計</t>
    <rPh sb="0" eb="1">
      <t>ケイ</t>
    </rPh>
    <phoneticPr fontId="2"/>
  </si>
  <si>
    <t>南　郷</t>
    <rPh sb="0" eb="1">
      <t>ナン</t>
    </rPh>
    <rPh sb="2" eb="3">
      <t>ゴウ</t>
    </rPh>
    <phoneticPr fontId="2"/>
  </si>
  <si>
    <t>男</t>
    <rPh sb="0" eb="1">
      <t>オトコ</t>
    </rPh>
    <phoneticPr fontId="2"/>
  </si>
  <si>
    <t>社会
増減</t>
    <rPh sb="0" eb="2">
      <t>シャカイ</t>
    </rPh>
    <rPh sb="3" eb="5">
      <t>ゾウゲン</t>
    </rPh>
    <phoneticPr fontId="2"/>
  </si>
  <si>
    <t>女</t>
    <rPh sb="0" eb="1">
      <t>オンナ</t>
    </rPh>
    <phoneticPr fontId="2"/>
  </si>
  <si>
    <t>市内</t>
    <rPh sb="0" eb="2">
      <t>シナイ</t>
    </rPh>
    <phoneticPr fontId="2"/>
  </si>
  <si>
    <t>男</t>
  </si>
  <si>
    <t>自然動態（前月中の異動）</t>
    <rPh sb="0" eb="2">
      <t>シゼン</t>
    </rPh>
    <rPh sb="2" eb="4">
      <t>ドウタイ</t>
    </rPh>
    <rPh sb="5" eb="7">
      <t>ゼンゲツ</t>
    </rPh>
    <rPh sb="7" eb="8">
      <t>ナカ</t>
    </rPh>
    <rPh sb="9" eb="11">
      <t>イドウ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</si>
  <si>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</si>
  <si>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</si>
  <si>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11月中</t>
    <rPh sb="1" eb="2">
      <t>ガツ</t>
    </rPh>
    <rPh sb="2" eb="3">
      <t>チュウ</t>
    </rPh>
    <phoneticPr fontId="2"/>
  </si>
  <si>
    <t>出生</t>
    <rPh sb="0" eb="2">
      <t>シュッセイ</t>
    </rPh>
    <phoneticPr fontId="2"/>
  </si>
  <si>
    <t>人　口</t>
    <rPh sb="0" eb="1">
      <t>ヒト</t>
    </rPh>
    <rPh sb="2" eb="3">
      <t>クチ</t>
    </rPh>
    <phoneticPr fontId="2"/>
  </si>
  <si>
    <t>死亡</t>
    <rPh sb="0" eb="2">
      <t>シボウ</t>
    </rPh>
    <phoneticPr fontId="2"/>
  </si>
  <si>
    <t>日南市の推計人口</t>
    <rPh sb="0" eb="3">
      <t>ニチナンシ</t>
    </rPh>
    <rPh sb="4" eb="6">
      <t>スイケイ</t>
    </rPh>
    <rPh sb="6" eb="8">
      <t>ジンコウ</t>
    </rPh>
    <phoneticPr fontId="2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</si>
  <si>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2"/>
  </si>
  <si>
    <t>6月中</t>
    <rPh sb="0" eb="1">
      <t>ガツ</t>
    </rPh>
    <rPh sb="1" eb="2">
      <t>チュウ</t>
    </rPh>
    <phoneticPr fontId="2"/>
  </si>
  <si>
    <t>２月中</t>
    <rPh sb="0" eb="1">
      <t>チュウ</t>
    </rPh>
    <phoneticPr fontId="2"/>
  </si>
  <si>
    <t>人</t>
    <rPh sb="0" eb="1">
      <t>ヒト</t>
    </rPh>
    <phoneticPr fontId="2"/>
  </si>
  <si>
    <t>(単位：世帯･人）</t>
    <rPh sb="1" eb="3">
      <t>タンイ</t>
    </rPh>
    <rPh sb="4" eb="6">
      <t>セタイ</t>
    </rPh>
    <rPh sb="7" eb="8">
      <t>ヒト</t>
    </rPh>
    <phoneticPr fontId="2"/>
  </si>
  <si>
    <t>飫　肥</t>
    <rPh sb="0" eb="1">
      <t>ア</t>
    </rPh>
    <rPh sb="2" eb="3">
      <t>コエ</t>
    </rPh>
    <phoneticPr fontId="2"/>
  </si>
  <si>
    <t>月</t>
    <rPh sb="0" eb="1">
      <t>ツキ</t>
    </rPh>
    <phoneticPr fontId="2"/>
  </si>
  <si>
    <t>世帯数</t>
    <rPh sb="0" eb="3">
      <t>セタイスウ</t>
    </rPh>
    <phoneticPr fontId="2"/>
  </si>
  <si>
    <t>増　減</t>
    <rPh sb="0" eb="1">
      <t>ゾウ</t>
    </rPh>
    <rPh sb="2" eb="3">
      <t>ゲン</t>
    </rPh>
    <phoneticPr fontId="2"/>
  </si>
  <si>
    <t>地　　区　　別　　人　　口</t>
    <rPh sb="0" eb="1">
      <t>チ</t>
    </rPh>
    <rPh sb="3" eb="4">
      <t>ク</t>
    </rPh>
    <rPh sb="6" eb="7">
      <t>ベツ</t>
    </rPh>
    <rPh sb="9" eb="10">
      <t>ヒト</t>
    </rPh>
    <rPh sb="12" eb="13">
      <t>クチ</t>
    </rPh>
    <phoneticPr fontId="2"/>
  </si>
  <si>
    <t>吾　田</t>
    <rPh sb="0" eb="1">
      <t>ア</t>
    </rPh>
    <rPh sb="2" eb="3">
      <t>タ</t>
    </rPh>
    <phoneticPr fontId="2"/>
  </si>
  <si>
    <t>細　田</t>
    <rPh sb="0" eb="1">
      <t>ホソ</t>
    </rPh>
    <rPh sb="2" eb="3">
      <t>タ</t>
    </rPh>
    <phoneticPr fontId="2"/>
  </si>
  <si>
    <t>鵜　戸</t>
    <rPh sb="0" eb="1">
      <t>ウ</t>
    </rPh>
    <rPh sb="2" eb="3">
      <t>ト</t>
    </rPh>
    <phoneticPr fontId="2"/>
  </si>
  <si>
    <t>南　郷</t>
    <rPh sb="0" eb="1">
      <t>ミナミ</t>
    </rPh>
    <rPh sb="2" eb="3">
      <t>ゴウ</t>
    </rPh>
    <phoneticPr fontId="2"/>
  </si>
  <si>
    <t>7月中</t>
    <rPh sb="0" eb="1">
      <t>ガツ</t>
    </rPh>
    <rPh sb="1" eb="2">
      <t>チュウ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</si>
  <si>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</si>
  <si>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</si>
  <si>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2">
      <t>ゾウゲン</t>
    </rPh>
    <phoneticPr fontId="2"/>
  </si>
  <si>
    <t>性　別</t>
    <rPh sb="0" eb="1">
      <t>セイ</t>
    </rPh>
    <rPh sb="2" eb="3">
      <t>ベツ</t>
    </rPh>
    <phoneticPr fontId="2"/>
  </si>
  <si>
    <t>《補助表》</t>
    <rPh sb="1" eb="3">
      <t>ホジョ</t>
    </rPh>
    <rPh sb="3" eb="4">
      <t>ヒョウ</t>
    </rPh>
    <phoneticPr fontId="2"/>
  </si>
  <si>
    <t>女</t>
  </si>
  <si>
    <t>4月中</t>
    <rPh sb="0" eb="1">
      <t>ガツ</t>
    </rPh>
    <rPh sb="1" eb="2">
      <t>チュウ</t>
    </rPh>
    <phoneticPr fontId="2"/>
  </si>
  <si>
    <t>増減
（生-死）</t>
    <rPh sb="0" eb="2">
      <t>ゾウゲン</t>
    </rPh>
    <rPh sb="4" eb="5">
      <t>セイ</t>
    </rPh>
    <rPh sb="6" eb="7">
      <t>シ</t>
    </rPh>
    <phoneticPr fontId="2"/>
  </si>
  <si>
    <t>現住人口</t>
    <rPh sb="0" eb="2">
      <t>ゲンジュウ</t>
    </rPh>
    <rPh sb="2" eb="3">
      <t>ヒト</t>
    </rPh>
    <rPh sb="3" eb="4">
      <t>クチ</t>
    </rPh>
    <phoneticPr fontId="2"/>
  </si>
  <si>
    <t>9月中</t>
    <rPh sb="0" eb="1">
      <t>ガツ</t>
    </rPh>
    <rPh sb="1" eb="2">
      <t>チュウ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</si>
  <si>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</si>
  <si>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8月中</t>
    <rPh sb="0" eb="1">
      <t>ガツ</t>
    </rPh>
    <rPh sb="1" eb="2">
      <t>チュウ</t>
    </rPh>
    <phoneticPr fontId="2"/>
  </si>
  <si>
    <t>12月中</t>
    <rPh sb="1" eb="2">
      <t>ガツ</t>
    </rPh>
    <rPh sb="2" eb="3">
      <t>チュウ</t>
    </rPh>
    <phoneticPr fontId="2"/>
  </si>
  <si>
    <t>１月中</t>
    <rPh sb="0" eb="1">
      <t>チュウ</t>
    </rPh>
    <phoneticPr fontId="2"/>
  </si>
  <si>
    <t>３月中</t>
    <rPh sb="0" eb="1">
      <t>チュウ</t>
    </rPh>
    <phoneticPr fontId="2"/>
  </si>
  <si>
    <t>転　出</t>
    <rPh sb="0" eb="1">
      <t>テン</t>
    </rPh>
    <rPh sb="2" eb="3">
      <t>シュツ</t>
    </rPh>
    <phoneticPr fontId="2"/>
  </si>
  <si>
    <t>転　入</t>
    <rPh sb="0" eb="1">
      <t>テン</t>
    </rPh>
    <rPh sb="2" eb="3">
      <t>ニュウ</t>
    </rPh>
    <phoneticPr fontId="2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</si>
  <si>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2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</si>
  <si>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2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</si>
  <si>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2"/>
  </si>
  <si>
    <t>増加
世帯数</t>
    <rPh sb="0" eb="1">
      <t>ゾウ</t>
    </rPh>
    <rPh sb="1" eb="2">
      <t>カ</t>
    </rPh>
    <rPh sb="3" eb="6">
      <t>セタイスウ</t>
    </rPh>
    <phoneticPr fontId="2"/>
  </si>
  <si>
    <t>増減
（入-出）</t>
    <rPh sb="0" eb="2">
      <t>ゾウゲン</t>
    </rPh>
    <rPh sb="4" eb="5">
      <t>ハイ</t>
    </rPh>
    <rPh sb="6" eb="7">
      <t>シュツ</t>
    </rPh>
    <phoneticPr fontId="2"/>
  </si>
  <si>
    <t>○面積　５３５．４９㎢</t>
    <rPh sb="1" eb="3">
      <t>メンセキ</t>
    </rPh>
    <phoneticPr fontId="2"/>
  </si>
  <si>
    <t>令和７年４月１日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2"/>
  </si>
  <si>
    <t>令和７年５月１日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</si>
  <si>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</si>
  <si>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令和７年12月１日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2"/>
  </si>
  <si>
    <t>令和８年１月１日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</si>
  <si>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</si>
  <si>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令和８年３月１日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</si>
  <si>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　和　７　年　度　　推　計　人　口　表</t>
    <rPh sb="0" eb="1">
      <t>レイ</t>
    </rPh>
    <rPh sb="2" eb="3">
      <t>ワ</t>
    </rPh>
    <rPh sb="6" eb="7">
      <t>トシ</t>
    </rPh>
    <rPh sb="8" eb="9">
      <t>ド</t>
    </rPh>
    <rPh sb="11" eb="12">
      <t>スイ</t>
    </rPh>
    <rPh sb="13" eb="14">
      <t>ケイ</t>
    </rPh>
    <rPh sb="15" eb="16">
      <t>ジン</t>
    </rPh>
    <rPh sb="17" eb="18">
      <t>クチ</t>
    </rPh>
    <rPh sb="19" eb="20">
      <t>ヒョウ</t>
    </rPh>
    <phoneticPr fontId="2"/>
  </si>
  <si>
    <t>令和７年６月１日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</si>
  <si>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</si>
  <si>
    <t>令和７年８月１日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</si>
</sst>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_ ;[Red]\-#,##0\ "/>
    <numFmt numFmtId="178" formatCode="0.00_ "/>
  </numFmts>
  <fonts count="12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HGPｺﾞｼｯｸM"/>
      <family val="3"/>
    </font>
    <font>
      <b/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b/>
      <sz val="11"/>
      <color rgb="FFFF0000"/>
      <name val="ＭＳ Ｐ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176" fontId="0" fillId="0" borderId="0" xfId="3" applyNumberFormat="1" applyFont="1">
      <alignment vertical="center"/>
    </xf>
    <xf numFmtId="176" fontId="1" fillId="0" borderId="0" xfId="3" applyNumberFormat="1" applyFont="1" applyAlignment="1"/>
    <xf numFmtId="176" fontId="4" fillId="0" borderId="0" xfId="3" applyNumberFormat="1" applyFont="1" applyAlignment="1">
      <alignment horizontal="center"/>
    </xf>
    <xf numFmtId="176" fontId="1" fillId="0" borderId="0" xfId="3" applyNumberFormat="1" applyFont="1" applyAlignment="1">
      <alignment horizontal="center"/>
    </xf>
    <xf numFmtId="176" fontId="5" fillId="2" borderId="1" xfId="3" applyNumberFormat="1" applyFont="1" applyFill="1" applyBorder="1" applyAlignment="1" applyProtection="1">
      <alignment horizontal="center" vertical="center"/>
    </xf>
    <xf numFmtId="176" fontId="5" fillId="2" borderId="2" xfId="3" applyNumberFormat="1" applyFont="1" applyFill="1" applyBorder="1" applyAlignment="1" applyProtection="1">
      <alignment horizontal="center" vertical="center"/>
    </xf>
    <xf numFmtId="176" fontId="6" fillId="0" borderId="3" xfId="3" quotePrefix="1" applyNumberFormat="1" applyFont="1" applyBorder="1" applyAlignment="1" applyProtection="1">
      <alignment horizontal="center" vertical="center"/>
    </xf>
    <xf numFmtId="176" fontId="6" fillId="0" borderId="4" xfId="3" quotePrefix="1" applyNumberFormat="1" applyFont="1" applyBorder="1" applyAlignment="1" applyProtection="1">
      <alignment horizontal="center" vertical="center"/>
    </xf>
    <xf numFmtId="176" fontId="6" fillId="0" borderId="5" xfId="3" quotePrefix="1" applyNumberFormat="1" applyFont="1" applyBorder="1" applyAlignment="1" applyProtection="1">
      <alignment horizontal="center" vertical="center"/>
    </xf>
    <xf numFmtId="176" fontId="6" fillId="0" borderId="6" xfId="3" quotePrefix="1" applyNumberFormat="1" applyFont="1" applyBorder="1" applyAlignment="1" applyProtection="1">
      <alignment horizontal="center" vertical="center"/>
    </xf>
    <xf numFmtId="176" fontId="6" fillId="0" borderId="7" xfId="3" quotePrefix="1" applyNumberFormat="1" applyFont="1" applyBorder="1" applyAlignment="1" applyProtection="1">
      <alignment horizontal="center" vertical="center"/>
    </xf>
    <xf numFmtId="176" fontId="6" fillId="0" borderId="8" xfId="3" quotePrefix="1" applyNumberFormat="1" applyFont="1" applyBorder="1" applyAlignment="1" applyProtection="1">
      <alignment horizontal="center" vertical="center"/>
    </xf>
    <xf numFmtId="176" fontId="7" fillId="2" borderId="9" xfId="3" applyNumberFormat="1" applyFont="1" applyFill="1" applyBorder="1" applyAlignment="1" applyProtection="1">
      <alignment horizontal="center" vertical="center"/>
    </xf>
    <xf numFmtId="176" fontId="7" fillId="2" borderId="10" xfId="3" applyNumberFormat="1" applyFont="1" applyFill="1" applyBorder="1" applyAlignment="1" applyProtection="1">
      <alignment horizontal="center" vertical="center"/>
    </xf>
    <xf numFmtId="176" fontId="7" fillId="0" borderId="11" xfId="3" applyNumberFormat="1" applyFont="1" applyBorder="1" applyAlignment="1" applyProtection="1">
      <alignment vertical="center"/>
    </xf>
    <xf numFmtId="176" fontId="7" fillId="0" borderId="12" xfId="3" applyNumberFormat="1" applyFont="1" applyBorder="1" applyAlignment="1" applyProtection="1">
      <alignment vertical="center"/>
    </xf>
    <xf numFmtId="176" fontId="7" fillId="0" borderId="13" xfId="3" applyNumberFormat="1" applyFont="1" applyBorder="1" applyAlignment="1" applyProtection="1">
      <alignment vertical="center"/>
    </xf>
    <xf numFmtId="176" fontId="7" fillId="0" borderId="14" xfId="3" applyNumberFormat="1" applyFont="1" applyBorder="1" applyAlignment="1" applyProtection="1">
      <alignment vertical="center"/>
    </xf>
    <xf numFmtId="176" fontId="7" fillId="0" borderId="10" xfId="3" applyNumberFormat="1" applyFont="1" applyBorder="1" applyAlignment="1" applyProtection="1">
      <alignment vertical="center"/>
    </xf>
    <xf numFmtId="176" fontId="7" fillId="0" borderId="15" xfId="3" applyNumberFormat="1" applyFont="1" applyBorder="1" applyAlignment="1" applyProtection="1">
      <alignment vertical="center"/>
    </xf>
    <xf numFmtId="176" fontId="7" fillId="0" borderId="16" xfId="3" applyNumberFormat="1" applyFont="1" applyBorder="1" applyAlignment="1" applyProtection="1">
      <alignment vertical="center"/>
    </xf>
    <xf numFmtId="176" fontId="7" fillId="0" borderId="17" xfId="3" applyNumberFormat="1" applyFont="1" applyBorder="1" applyAlignment="1" applyProtection="1">
      <alignment vertical="center"/>
    </xf>
    <xf numFmtId="176" fontId="7" fillId="2" borderId="18" xfId="3" applyNumberFormat="1" applyFont="1" applyFill="1" applyBorder="1" applyAlignment="1" applyProtection="1">
      <alignment horizontal="center" vertical="center"/>
    </xf>
    <xf numFmtId="176" fontId="7" fillId="2" borderId="19" xfId="3" applyNumberFormat="1" applyFont="1" applyFill="1" applyBorder="1" applyAlignment="1" applyProtection="1">
      <alignment horizontal="center" vertical="center"/>
    </xf>
    <xf numFmtId="176" fontId="7" fillId="0" borderId="20" xfId="3" applyNumberFormat="1" applyFont="1" applyBorder="1" applyAlignment="1" applyProtection="1">
      <alignment horizontal="center" vertical="center"/>
    </xf>
    <xf numFmtId="176" fontId="7" fillId="0" borderId="21" xfId="3" applyNumberFormat="1" applyFont="1" applyBorder="1" applyAlignment="1" applyProtection="1">
      <alignment horizontal="center" vertical="center"/>
    </xf>
    <xf numFmtId="176" fontId="7" fillId="0" borderId="22" xfId="3" applyNumberFormat="1" applyFont="1" applyBorder="1" applyAlignment="1" applyProtection="1">
      <alignment horizontal="center" vertical="center"/>
    </xf>
    <xf numFmtId="176" fontId="7" fillId="0" borderId="23" xfId="3" applyNumberFormat="1" applyFont="1" applyBorder="1" applyAlignment="1" applyProtection="1">
      <alignment horizontal="center" vertical="center"/>
    </xf>
    <xf numFmtId="176" fontId="7" fillId="0" borderId="24" xfId="3" applyNumberFormat="1" applyFont="1" applyBorder="1" applyAlignment="1" applyProtection="1">
      <alignment horizontal="center" vertical="center"/>
    </xf>
    <xf numFmtId="176" fontId="7" fillId="0" borderId="25" xfId="3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vertical="center"/>
    </xf>
    <xf numFmtId="176" fontId="7" fillId="0" borderId="20" xfId="3" applyNumberFormat="1" applyFont="1" applyFill="1" applyBorder="1" applyAlignment="1" applyProtection="1">
      <alignment vertical="center"/>
    </xf>
    <xf numFmtId="176" fontId="7" fillId="0" borderId="21" xfId="3" applyNumberFormat="1" applyFont="1" applyFill="1" applyBorder="1" applyAlignment="1" applyProtection="1">
      <alignment vertical="center"/>
    </xf>
    <xf numFmtId="176" fontId="7" fillId="0" borderId="22" xfId="3" applyNumberFormat="1" applyFont="1" applyFill="1" applyBorder="1" applyAlignment="1" applyProtection="1">
      <alignment vertical="center"/>
    </xf>
    <xf numFmtId="176" fontId="7" fillId="0" borderId="23" xfId="3" applyNumberFormat="1" applyFont="1" applyFill="1" applyBorder="1" applyAlignment="1" applyProtection="1">
      <alignment vertical="center"/>
    </xf>
    <xf numFmtId="176" fontId="7" fillId="0" borderId="24" xfId="3" applyNumberFormat="1" applyFont="1" applyFill="1" applyBorder="1" applyAlignment="1" applyProtection="1">
      <alignment vertical="center"/>
    </xf>
    <xf numFmtId="176" fontId="7" fillId="0" borderId="25" xfId="3" applyNumberFormat="1" applyFont="1" applyFill="1" applyBorder="1" applyAlignment="1" applyProtection="1">
      <alignment vertical="center"/>
    </xf>
    <xf numFmtId="176" fontId="7" fillId="2" borderId="26" xfId="3" applyNumberFormat="1" applyFont="1" applyFill="1" applyBorder="1" applyAlignment="1" applyProtection="1">
      <alignment horizontal="center" vertical="center"/>
    </xf>
    <xf numFmtId="176" fontId="7" fillId="0" borderId="19" xfId="3" applyNumberFormat="1" applyFont="1" applyFill="1" applyBorder="1" applyAlignment="1" applyProtection="1">
      <alignment vertical="center"/>
    </xf>
    <xf numFmtId="176" fontId="7" fillId="0" borderId="27" xfId="3" applyNumberFormat="1" applyFont="1" applyFill="1" applyBorder="1" applyAlignment="1" applyProtection="1">
      <alignment vertical="center"/>
    </xf>
    <xf numFmtId="176" fontId="7" fillId="0" borderId="28" xfId="3" applyNumberFormat="1" applyFont="1" applyFill="1" applyBorder="1" applyAlignment="1" applyProtection="1">
      <alignment vertical="center"/>
    </xf>
    <xf numFmtId="176" fontId="7" fillId="0" borderId="26" xfId="3" applyNumberFormat="1" applyFont="1" applyFill="1" applyBorder="1" applyAlignment="1" applyProtection="1">
      <alignment vertical="center"/>
    </xf>
    <xf numFmtId="176" fontId="7" fillId="2" borderId="29" xfId="3" applyNumberFormat="1" applyFont="1" applyFill="1" applyBorder="1" applyAlignment="1" applyProtection="1">
      <alignment horizontal="center" vertical="center"/>
    </xf>
    <xf numFmtId="176" fontId="7" fillId="2" borderId="23" xfId="3" applyNumberFormat="1" applyFont="1" applyFill="1" applyBorder="1" applyAlignment="1" applyProtection="1">
      <alignment horizontal="center" vertical="center"/>
    </xf>
    <xf numFmtId="176" fontId="7" fillId="2" borderId="30" xfId="3" applyNumberFormat="1" applyFont="1" applyFill="1" applyBorder="1" applyAlignment="1" applyProtection="1">
      <alignment horizontal="center" vertical="center"/>
    </xf>
    <xf numFmtId="176" fontId="8" fillId="0" borderId="11" xfId="3" applyNumberFormat="1" applyFont="1" applyBorder="1" applyAlignment="1">
      <alignment horizontal="center" vertical="center"/>
    </xf>
    <xf numFmtId="176" fontId="8" fillId="0" borderId="31" xfId="3" applyNumberFormat="1" applyFont="1" applyBorder="1" applyAlignment="1">
      <alignment horizontal="center" vertical="center"/>
    </xf>
    <xf numFmtId="176" fontId="8" fillId="0" borderId="32" xfId="3" applyNumberFormat="1" applyFont="1" applyBorder="1" applyAlignment="1">
      <alignment horizontal="center" vertical="center"/>
    </xf>
    <xf numFmtId="176" fontId="7" fillId="2" borderId="33" xfId="3" applyNumberFormat="1" applyFont="1" applyFill="1" applyBorder="1" applyAlignment="1" applyProtection="1">
      <alignment horizontal="center" vertical="center"/>
    </xf>
    <xf numFmtId="176" fontId="7" fillId="2" borderId="34" xfId="3" applyNumberFormat="1" applyFont="1" applyFill="1" applyBorder="1" applyAlignment="1" applyProtection="1">
      <alignment horizontal="center" vertical="center"/>
    </xf>
    <xf numFmtId="176" fontId="7" fillId="0" borderId="29" xfId="3" applyNumberFormat="1" applyFont="1" applyFill="1" applyBorder="1" applyAlignment="1" applyProtection="1">
      <alignment vertical="center"/>
    </xf>
    <xf numFmtId="176" fontId="7" fillId="0" borderId="34" xfId="3" applyNumberFormat="1" applyFont="1" applyFill="1" applyBorder="1" applyAlignment="1" applyProtection="1">
      <alignment vertical="center"/>
    </xf>
    <xf numFmtId="176" fontId="7" fillId="0" borderId="35" xfId="3" applyNumberFormat="1" applyFont="1" applyFill="1" applyBorder="1" applyAlignment="1" applyProtection="1">
      <alignment vertical="center"/>
    </xf>
    <xf numFmtId="176" fontId="7" fillId="0" borderId="36" xfId="3" applyNumberFormat="1" applyFont="1" applyFill="1" applyBorder="1" applyAlignment="1" applyProtection="1">
      <alignment vertical="center"/>
    </xf>
    <xf numFmtId="176" fontId="7" fillId="0" borderId="37" xfId="3" applyNumberFormat="1" applyFont="1" applyFill="1" applyBorder="1" applyAlignment="1" applyProtection="1">
      <alignment vertical="center"/>
    </xf>
    <xf numFmtId="176" fontId="7" fillId="0" borderId="38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 applyAlignment="1">
      <alignment horizontal="center" vertical="center"/>
    </xf>
    <xf numFmtId="176" fontId="8" fillId="0" borderId="40" xfId="3" applyNumberFormat="1" applyFont="1" applyBorder="1" applyAlignment="1">
      <alignment horizontal="center" vertical="center"/>
    </xf>
    <xf numFmtId="176" fontId="8" fillId="0" borderId="41" xfId="3" applyNumberFormat="1" applyFont="1" applyBorder="1" applyAlignment="1">
      <alignment horizontal="center" vertical="center"/>
    </xf>
    <xf numFmtId="176" fontId="6" fillId="0" borderId="0" xfId="3" applyNumberFormat="1" applyFont="1" applyAlignment="1"/>
    <xf numFmtId="176" fontId="7" fillId="2" borderId="42" xfId="3" applyNumberFormat="1" applyFont="1" applyFill="1" applyBorder="1" applyAlignment="1" applyProtection="1">
      <alignment horizontal="center" vertical="center"/>
    </xf>
    <xf numFmtId="176" fontId="7" fillId="2" borderId="43" xfId="3" applyNumberFormat="1" applyFont="1" applyFill="1" applyBorder="1" applyAlignment="1" applyProtection="1">
      <alignment horizontal="center" vertical="center"/>
    </xf>
    <xf numFmtId="176" fontId="7" fillId="0" borderId="43" xfId="3" applyNumberFormat="1" applyFont="1" applyFill="1" applyBorder="1" applyAlignment="1" applyProtection="1">
      <alignment vertical="center"/>
    </xf>
    <xf numFmtId="176" fontId="7" fillId="0" borderId="44" xfId="3" applyNumberFormat="1" applyFont="1" applyFill="1" applyBorder="1" applyAlignment="1" applyProtection="1">
      <alignment vertical="center"/>
    </xf>
    <xf numFmtId="176" fontId="7" fillId="0" borderId="45" xfId="3" applyNumberFormat="1" applyFont="1" applyFill="1" applyBorder="1" applyAlignment="1" applyProtection="1">
      <alignment vertical="center"/>
    </xf>
    <xf numFmtId="176" fontId="7" fillId="0" borderId="32" xfId="3" applyNumberFormat="1" applyFont="1" applyFill="1" applyBorder="1" applyAlignment="1" applyProtection="1">
      <alignment vertical="center"/>
    </xf>
    <xf numFmtId="176" fontId="8" fillId="0" borderId="11" xfId="3" applyNumberFormat="1" applyFont="1" applyBorder="1">
      <alignment vertical="center"/>
    </xf>
    <xf numFmtId="176" fontId="8" fillId="0" borderId="31" xfId="3" applyNumberFormat="1" applyFont="1" applyBorder="1">
      <alignment vertical="center"/>
    </xf>
    <xf numFmtId="176" fontId="8" fillId="0" borderId="32" xfId="3" applyNumberFormat="1" applyFont="1" applyBorder="1">
      <alignment vertical="center"/>
    </xf>
    <xf numFmtId="176" fontId="7" fillId="2" borderId="46" xfId="3" applyNumberFormat="1" applyFont="1" applyFill="1" applyBorder="1" applyAlignment="1" applyProtection="1">
      <alignment horizontal="center" vertical="center"/>
    </xf>
    <xf numFmtId="176" fontId="8" fillId="0" borderId="20" xfId="3" applyNumberFormat="1" applyFont="1" applyBorder="1">
      <alignment vertical="center"/>
    </xf>
    <xf numFmtId="176" fontId="8" fillId="0" borderId="47" xfId="3" applyNumberFormat="1" applyFont="1" applyBorder="1">
      <alignment vertical="center"/>
    </xf>
    <xf numFmtId="176" fontId="8" fillId="0" borderId="25" xfId="3" applyNumberFormat="1" applyFont="1" applyBorder="1">
      <alignment vertical="center"/>
    </xf>
    <xf numFmtId="176" fontId="7" fillId="2" borderId="48" xfId="3" applyNumberFormat="1" applyFont="1" applyFill="1" applyBorder="1" applyAlignment="1" applyProtection="1">
      <alignment horizontal="center" vertical="center"/>
    </xf>
    <xf numFmtId="176" fontId="7" fillId="2" borderId="49" xfId="3" applyNumberFormat="1" applyFont="1" applyFill="1" applyBorder="1" applyAlignment="1" applyProtection="1">
      <alignment horizontal="center" vertical="center"/>
    </xf>
    <xf numFmtId="176" fontId="7" fillId="0" borderId="39" xfId="3" applyNumberFormat="1" applyFont="1" applyFill="1" applyBorder="1" applyAlignment="1" applyProtection="1">
      <alignment vertical="center"/>
    </xf>
    <xf numFmtId="176" fontId="7" fillId="0" borderId="49" xfId="3" applyNumberFormat="1" applyFont="1" applyFill="1" applyBorder="1" applyAlignment="1" applyProtection="1">
      <alignment vertical="center"/>
    </xf>
    <xf numFmtId="176" fontId="7" fillId="0" borderId="50" xfId="3" applyNumberFormat="1" applyFont="1" applyFill="1" applyBorder="1" applyAlignment="1" applyProtection="1">
      <alignment vertical="center"/>
    </xf>
    <xf numFmtId="176" fontId="7" fillId="0" borderId="51" xfId="3" applyNumberFormat="1" applyFont="1" applyFill="1" applyBorder="1" applyAlignment="1" applyProtection="1">
      <alignment vertical="center"/>
    </xf>
    <xf numFmtId="176" fontId="7" fillId="0" borderId="52" xfId="3" applyNumberFormat="1" applyFont="1" applyFill="1" applyBorder="1" applyAlignment="1" applyProtection="1">
      <alignment vertical="center"/>
    </xf>
    <xf numFmtId="176" fontId="7" fillId="0" borderId="41" xfId="3" applyNumberFormat="1" applyFont="1" applyFill="1" applyBorder="1" applyAlignment="1" applyProtection="1">
      <alignment vertical="center"/>
    </xf>
    <xf numFmtId="176" fontId="8" fillId="0" borderId="39" xfId="3" applyNumberFormat="1" applyFont="1" applyBorder="1">
      <alignment vertical="center"/>
    </xf>
    <xf numFmtId="176" fontId="8" fillId="0" borderId="40" xfId="3" applyNumberFormat="1" applyFont="1" applyBorder="1">
      <alignment vertical="center"/>
    </xf>
    <xf numFmtId="176" fontId="8" fillId="0" borderId="41" xfId="3" applyNumberFormat="1" applyFont="1" applyBorder="1">
      <alignment vertical="center"/>
    </xf>
    <xf numFmtId="176" fontId="7" fillId="0" borderId="53" xfId="3" applyNumberFormat="1" applyFont="1" applyFill="1" applyBorder="1" applyAlignment="1" applyProtection="1">
      <alignment vertical="center"/>
    </xf>
    <xf numFmtId="176" fontId="7" fillId="0" borderId="54" xfId="3" applyNumberFormat="1" applyFont="1" applyFill="1" applyBorder="1" applyAlignment="1" applyProtection="1">
      <alignment vertical="center"/>
    </xf>
    <xf numFmtId="176" fontId="7" fillId="0" borderId="55" xfId="3" applyNumberFormat="1" applyFont="1" applyFill="1" applyBorder="1" applyAlignment="1" applyProtection="1">
      <alignment vertical="center"/>
    </xf>
    <xf numFmtId="176" fontId="7" fillId="0" borderId="56" xfId="3" applyNumberFormat="1" applyFont="1" applyFill="1" applyBorder="1" applyAlignment="1" applyProtection="1">
      <alignment vertical="center"/>
    </xf>
    <xf numFmtId="176" fontId="7" fillId="0" borderId="57" xfId="3" applyNumberFormat="1" applyFont="1" applyFill="1" applyBorder="1" applyAlignment="1" applyProtection="1">
      <alignment vertical="center"/>
    </xf>
    <xf numFmtId="176" fontId="7" fillId="0" borderId="58" xfId="3" applyNumberFormat="1" applyFont="1" applyFill="1" applyBorder="1" applyAlignment="1" applyProtection="1">
      <alignment vertical="center"/>
    </xf>
    <xf numFmtId="176" fontId="8" fillId="0" borderId="53" xfId="3" applyNumberFormat="1" applyFont="1" applyBorder="1">
      <alignment vertical="center"/>
    </xf>
    <xf numFmtId="176" fontId="8" fillId="0" borderId="59" xfId="3" applyNumberFormat="1" applyFont="1" applyBorder="1">
      <alignment vertical="center"/>
    </xf>
    <xf numFmtId="176" fontId="8" fillId="0" borderId="58" xfId="3" applyNumberFormat="1" applyFont="1" applyBorder="1">
      <alignment vertical="center"/>
    </xf>
    <xf numFmtId="176" fontId="5" fillId="3" borderId="47" xfId="3" applyNumberFormat="1" applyFont="1" applyFill="1" applyBorder="1" applyAlignment="1" applyProtection="1">
      <alignment horizontal="center" vertical="center"/>
    </xf>
    <xf numFmtId="176" fontId="6" fillId="0" borderId="47" xfId="3" quotePrefix="1" applyNumberFormat="1" applyFont="1" applyBorder="1" applyAlignment="1" applyProtection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176" fontId="1" fillId="3" borderId="60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/>
    </xf>
    <xf numFmtId="176" fontId="7" fillId="0" borderId="47" xfId="3" applyNumberFormat="1" applyFont="1" applyFill="1" applyBorder="1" applyAlignment="1" applyProtection="1">
      <alignment vertical="center"/>
    </xf>
    <xf numFmtId="176" fontId="1" fillId="3" borderId="61" xfId="3" applyNumberFormat="1" applyFont="1" applyFill="1" applyBorder="1" applyAlignment="1">
      <alignment horizontal="center" vertical="center"/>
    </xf>
    <xf numFmtId="176" fontId="7" fillId="3" borderId="47" xfId="3" applyNumberFormat="1" applyFont="1" applyFill="1" applyBorder="1" applyAlignment="1" applyProtection="1">
      <alignment horizontal="center" vertical="center" wrapText="1"/>
    </xf>
    <xf numFmtId="176" fontId="1" fillId="3" borderId="59" xfId="3" applyNumberFormat="1" applyFont="1" applyFill="1" applyBorder="1" applyAlignment="1">
      <alignment horizontal="center" vertical="center"/>
    </xf>
    <xf numFmtId="176" fontId="1" fillId="3" borderId="0" xfId="3" applyNumberFormat="1" applyFont="1" applyFill="1" applyBorder="1" applyAlignment="1">
      <alignment horizontal="center" vertical="center"/>
    </xf>
    <xf numFmtId="176" fontId="7" fillId="0" borderId="23" xfId="3" applyNumberFormat="1" applyFont="1" applyFill="1" applyBorder="1" applyAlignment="1" applyProtection="1">
      <alignment horizontal="right" vertical="center"/>
    </xf>
    <xf numFmtId="176" fontId="7" fillId="0" borderId="22" xfId="3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4" borderId="42" xfId="0" applyFill="1" applyBorder="1" applyAlignment="1">
      <alignment horizontal="center" vertical="center" shrinkToFit="1"/>
    </xf>
    <xf numFmtId="0" fontId="0" fillId="4" borderId="64" xfId="0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177" fontId="0" fillId="0" borderId="53" xfId="3" applyNumberFormat="1" applyFont="1" applyFill="1" applyBorder="1" applyAlignment="1">
      <alignment horizontal="right" vertical="center"/>
    </xf>
    <xf numFmtId="177" fontId="0" fillId="0" borderId="59" xfId="3" applyNumberFormat="1" applyFont="1" applyFill="1" applyBorder="1" applyAlignment="1">
      <alignment horizontal="right" vertical="center"/>
    </xf>
    <xf numFmtId="177" fontId="0" fillId="0" borderId="57" xfId="3" applyNumberFormat="1" applyFont="1" applyFill="1" applyBorder="1" applyAlignment="1">
      <alignment horizontal="right" vertical="center"/>
    </xf>
    <xf numFmtId="177" fontId="0" fillId="0" borderId="58" xfId="3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4" borderId="66" xfId="0" applyFill="1" applyBorder="1" applyAlignment="1">
      <alignment horizontal="center" vertical="center" shrinkToFit="1"/>
    </xf>
    <xf numFmtId="0" fontId="0" fillId="4" borderId="67" xfId="0" applyFill="1" applyBorder="1" applyAlignment="1">
      <alignment horizontal="center" vertical="center" shrinkToFit="1"/>
    </xf>
    <xf numFmtId="0" fontId="0" fillId="4" borderId="68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center" vertical="center"/>
    </xf>
    <xf numFmtId="177" fontId="0" fillId="0" borderId="47" xfId="3" applyNumberFormat="1" applyFont="1" applyFill="1" applyBorder="1" applyAlignment="1">
      <alignment horizontal="center" vertical="center"/>
    </xf>
    <xf numFmtId="177" fontId="0" fillId="0" borderId="22" xfId="3" applyNumberFormat="1" applyFont="1" applyFill="1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177" fontId="0" fillId="0" borderId="20" xfId="3" applyNumberFormat="1" applyFont="1" applyFill="1" applyBorder="1" applyAlignment="1">
      <alignment horizontal="right" vertical="center"/>
    </xf>
    <xf numFmtId="177" fontId="0" fillId="0" borderId="22" xfId="3" applyNumberFormat="1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horizontal="right" vertical="center"/>
    </xf>
    <xf numFmtId="177" fontId="1" fillId="0" borderId="26" xfId="3" applyNumberFormat="1" applyFont="1" applyFill="1" applyBorder="1" applyAlignment="1">
      <alignment horizontal="right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177" fontId="0" fillId="0" borderId="26" xfId="3" applyNumberFormat="1" applyFont="1" applyFill="1" applyBorder="1" applyAlignment="1">
      <alignment horizontal="right" vertical="center"/>
    </xf>
    <xf numFmtId="0" fontId="0" fillId="0" borderId="63" xfId="0" applyBorder="1" applyAlignment="1">
      <alignment vertical="center"/>
    </xf>
    <xf numFmtId="0" fontId="0" fillId="0" borderId="0" xfId="0" applyAlignment="1">
      <alignment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177" fontId="0" fillId="0" borderId="47" xfId="3" applyNumberFormat="1" applyFont="1" applyFill="1" applyBorder="1" applyAlignment="1">
      <alignment horizontal="right" vertical="center"/>
    </xf>
    <xf numFmtId="177" fontId="0" fillId="0" borderId="19" xfId="3" applyNumberFormat="1" applyFont="1" applyFill="1" applyBorder="1" applyAlignment="1">
      <alignment horizontal="right" vertical="center"/>
    </xf>
    <xf numFmtId="177" fontId="0" fillId="0" borderId="23" xfId="3" applyNumberFormat="1" applyFont="1" applyFill="1" applyBorder="1" applyAlignment="1">
      <alignment horizontal="right" vertical="center"/>
    </xf>
    <xf numFmtId="177" fontId="0" fillId="5" borderId="22" xfId="3" applyNumberFormat="1" applyFont="1" applyFill="1" applyBorder="1" applyAlignment="1" applyProtection="1">
      <alignment horizontal="right" vertical="center"/>
      <protection locked="0"/>
    </xf>
    <xf numFmtId="177" fontId="0" fillId="5" borderId="47" xfId="3" applyNumberFormat="1" applyFont="1" applyFill="1" applyBorder="1" applyAlignment="1" applyProtection="1">
      <alignment horizontal="right" vertical="center"/>
      <protection locked="0"/>
    </xf>
    <xf numFmtId="177" fontId="0" fillId="5" borderId="25" xfId="3" applyNumberFormat="1" applyFont="1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7" fontId="0" fillId="0" borderId="25" xfId="3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178" fontId="0" fillId="0" borderId="0" xfId="0" applyNumberFormat="1">
      <alignment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7" fontId="1" fillId="0" borderId="39" xfId="3" applyNumberFormat="1" applyFont="1" applyFill="1" applyBorder="1" applyAlignment="1">
      <alignment horizontal="right" vertical="center"/>
    </xf>
    <xf numFmtId="177" fontId="1" fillId="0" borderId="52" xfId="3" applyNumberFormat="1" applyFont="1" applyFill="1" applyBorder="1" applyAlignment="1">
      <alignment horizontal="right" vertical="center"/>
    </xf>
    <xf numFmtId="177" fontId="0" fillId="0" borderId="52" xfId="3" applyNumberFormat="1" applyFont="1" applyFill="1" applyBorder="1" applyAlignment="1">
      <alignment horizontal="right" vertical="center"/>
    </xf>
    <xf numFmtId="177" fontId="0" fillId="0" borderId="69" xfId="3" applyNumberFormat="1" applyFont="1" applyFill="1" applyBorder="1" applyAlignment="1">
      <alignment horizontal="right" vertical="center"/>
    </xf>
    <xf numFmtId="0" fontId="0" fillId="0" borderId="70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177" fontId="9" fillId="0" borderId="70" xfId="3" applyNumberFormat="1" applyFont="1" applyBorder="1" applyAlignment="1">
      <alignment horizontal="center" vertical="center"/>
    </xf>
    <xf numFmtId="177" fontId="9" fillId="0" borderId="71" xfId="3" applyNumberFormat="1" applyFont="1" applyBorder="1" applyAlignment="1">
      <alignment horizontal="center" vertical="center"/>
    </xf>
    <xf numFmtId="177" fontId="0" fillId="0" borderId="73" xfId="3" applyNumberFormat="1" applyFont="1" applyBorder="1" applyAlignment="1">
      <alignment horizontal="center" vertical="center"/>
    </xf>
    <xf numFmtId="177" fontId="0" fillId="0" borderId="71" xfId="3" applyNumberFormat="1" applyFont="1" applyBorder="1" applyAlignment="1">
      <alignment horizontal="center" vertical="center"/>
    </xf>
    <xf numFmtId="177" fontId="0" fillId="0" borderId="72" xfId="3" applyNumberFormat="1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177" fontId="1" fillId="0" borderId="11" xfId="3" applyNumberFormat="1" applyFont="1" applyFill="1" applyBorder="1" applyAlignment="1">
      <alignment horizontal="right" vertical="center"/>
    </xf>
    <xf numFmtId="177" fontId="1" fillId="0" borderId="45" xfId="3" applyNumberFormat="1" applyFont="1" applyFill="1" applyBorder="1" applyAlignment="1">
      <alignment horizontal="right" vertical="center"/>
    </xf>
    <xf numFmtId="177" fontId="0" fillId="5" borderId="45" xfId="3" applyNumberFormat="1" applyFont="1" applyFill="1" applyBorder="1" applyAlignment="1" applyProtection="1">
      <alignment horizontal="right" vertical="center"/>
      <protection locked="0"/>
    </xf>
    <xf numFmtId="177" fontId="0" fillId="5" borderId="31" xfId="3" applyNumberFormat="1" applyFont="1" applyFill="1" applyBorder="1" applyAlignment="1" applyProtection="1">
      <alignment horizontal="right" vertical="center"/>
      <protection locked="0"/>
    </xf>
    <xf numFmtId="177" fontId="0" fillId="5" borderId="32" xfId="3" applyNumberFormat="1" applyFont="1" applyFill="1" applyBorder="1" applyAlignment="1" applyProtection="1">
      <alignment horizontal="right" vertical="center"/>
      <protection locked="0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177" fontId="0" fillId="0" borderId="39" xfId="3" applyNumberFormat="1" applyFont="1" applyFill="1" applyBorder="1" applyAlignment="1">
      <alignment horizontal="right" vertical="center"/>
    </xf>
    <xf numFmtId="177" fontId="0" fillId="0" borderId="40" xfId="3" applyNumberFormat="1" applyFont="1" applyFill="1" applyBorder="1" applyAlignment="1">
      <alignment horizontal="right" vertical="center"/>
    </xf>
    <xf numFmtId="38" fontId="10" fillId="0" borderId="49" xfId="1" applyFont="1" applyBorder="1" applyAlignment="1" applyProtection="1">
      <alignment vertical="center"/>
      <protection locked="0"/>
    </xf>
    <xf numFmtId="38" fontId="10" fillId="0" borderId="52" xfId="1" applyFont="1" applyBorder="1" applyAlignment="1" applyProtection="1">
      <alignment vertical="center"/>
      <protection locked="0"/>
    </xf>
    <xf numFmtId="38" fontId="10" fillId="0" borderId="69" xfId="1" applyFont="1" applyBorder="1" applyAlignment="1" applyProtection="1">
      <alignment vertical="center"/>
      <protection locked="0"/>
    </xf>
    <xf numFmtId="177" fontId="0" fillId="0" borderId="0" xfId="3" applyNumberFormat="1" applyFont="1" applyFill="1" applyBorder="1" applyAlignment="1">
      <alignment vertical="center"/>
    </xf>
    <xf numFmtId="177" fontId="1" fillId="0" borderId="20" xfId="3" applyNumberFormat="1" applyFont="1" applyFill="1" applyBorder="1" applyAlignment="1">
      <alignment horizontal="right" vertical="center"/>
    </xf>
    <xf numFmtId="177" fontId="1" fillId="0" borderId="47" xfId="3" applyNumberFormat="1" applyFont="1" applyFill="1" applyBorder="1" applyAlignment="1">
      <alignment horizontal="right" vertical="center"/>
    </xf>
    <xf numFmtId="177" fontId="1" fillId="0" borderId="19" xfId="3" applyNumberFormat="1" applyFont="1" applyFill="1" applyBorder="1" applyAlignment="1">
      <alignment horizontal="right" vertical="center"/>
    </xf>
    <xf numFmtId="177" fontId="1" fillId="0" borderId="23" xfId="3" applyNumberFormat="1" applyFont="1" applyFill="1" applyBorder="1" applyAlignment="1">
      <alignment horizontal="right" vertical="center"/>
    </xf>
    <xf numFmtId="177" fontId="1" fillId="5" borderId="22" xfId="3" applyNumberFormat="1" applyFont="1" applyFill="1" applyBorder="1" applyAlignment="1" applyProtection="1">
      <alignment horizontal="right" vertical="center"/>
      <protection locked="0"/>
    </xf>
    <xf numFmtId="177" fontId="1" fillId="5" borderId="47" xfId="3" applyNumberFormat="1" applyFont="1" applyFill="1" applyBorder="1" applyAlignment="1" applyProtection="1">
      <alignment horizontal="right" vertical="center"/>
      <protection locked="0"/>
    </xf>
    <xf numFmtId="177" fontId="1" fillId="5" borderId="25" xfId="3" applyNumberFormat="1" applyFont="1" applyFill="1" applyBorder="1" applyAlignment="1" applyProtection="1">
      <alignment horizontal="right" vertical="center"/>
      <protection locked="0"/>
    </xf>
    <xf numFmtId="177" fontId="0" fillId="5" borderId="74" xfId="3" applyNumberFormat="1" applyFont="1" applyFill="1" applyBorder="1" applyAlignment="1" applyProtection="1">
      <alignment horizontal="right" vertical="center"/>
      <protection locked="0"/>
    </xf>
    <xf numFmtId="177" fontId="0" fillId="5" borderId="52" xfId="3" applyNumberFormat="1" applyFont="1" applyFill="1" applyBorder="1" applyAlignment="1" applyProtection="1">
      <alignment horizontal="right" vertical="center"/>
      <protection locked="0"/>
    </xf>
    <xf numFmtId="177" fontId="0" fillId="5" borderId="40" xfId="3" applyNumberFormat="1" applyFont="1" applyFill="1" applyBorder="1" applyAlignment="1" applyProtection="1">
      <alignment horizontal="right" vertical="center"/>
      <protection locked="0"/>
    </xf>
    <xf numFmtId="177" fontId="0" fillId="5" borderId="41" xfId="3" applyNumberFormat="1" applyFont="1" applyFill="1" applyBorder="1" applyAlignment="1" applyProtection="1">
      <alignment horizontal="right" vertical="center"/>
      <protection locked="0"/>
    </xf>
    <xf numFmtId="176" fontId="0" fillId="0" borderId="53" xfId="3" applyNumberFormat="1" applyFont="1" applyFill="1" applyBorder="1" applyAlignment="1">
      <alignment horizontal="right" vertical="center"/>
    </xf>
    <xf numFmtId="176" fontId="0" fillId="0" borderId="59" xfId="3" applyNumberFormat="1" applyFont="1" applyFill="1" applyBorder="1" applyAlignment="1">
      <alignment horizontal="right" vertical="center"/>
    </xf>
    <xf numFmtId="176" fontId="0" fillId="0" borderId="57" xfId="3" applyNumberFormat="1" applyFont="1" applyFill="1" applyBorder="1" applyAlignment="1">
      <alignment horizontal="right" vertical="center"/>
    </xf>
    <xf numFmtId="176" fontId="0" fillId="0" borderId="58" xfId="3" applyNumberFormat="1" applyFont="1" applyFill="1" applyBorder="1" applyAlignment="1">
      <alignment horizontal="right" vertical="center"/>
    </xf>
    <xf numFmtId="176" fontId="0" fillId="0" borderId="20" xfId="3" applyNumberFormat="1" applyFont="1" applyFill="1" applyBorder="1" applyAlignment="1">
      <alignment horizontal="center" vertical="center"/>
    </xf>
    <xf numFmtId="176" fontId="0" fillId="0" borderId="47" xfId="3" applyNumberFormat="1" applyFont="1" applyFill="1" applyBorder="1" applyAlignment="1">
      <alignment horizontal="center" vertical="center"/>
    </xf>
    <xf numFmtId="176" fontId="0" fillId="0" borderId="25" xfId="3" applyNumberFormat="1" applyFont="1" applyFill="1" applyBorder="1" applyAlignment="1">
      <alignment horizontal="center" vertical="center"/>
    </xf>
    <xf numFmtId="176" fontId="0" fillId="0" borderId="20" xfId="3" applyNumberFormat="1" applyFont="1" applyFill="1" applyBorder="1" applyAlignment="1">
      <alignment horizontal="right" vertical="center"/>
    </xf>
    <xf numFmtId="176" fontId="0" fillId="0" borderId="47" xfId="3" applyNumberFormat="1" applyFont="1" applyFill="1" applyBorder="1" applyAlignment="1">
      <alignment horizontal="right" vertical="center"/>
    </xf>
    <xf numFmtId="176" fontId="0" fillId="0" borderId="23" xfId="3" applyNumberFormat="1" applyFont="1" applyFill="1" applyBorder="1" applyAlignment="1">
      <alignment horizontal="right" vertical="center"/>
    </xf>
    <xf numFmtId="176" fontId="0" fillId="0" borderId="22" xfId="3" applyNumberFormat="1" applyFont="1" applyFill="1" applyBorder="1" applyAlignment="1">
      <alignment horizontal="right" vertical="center"/>
    </xf>
    <xf numFmtId="176" fontId="0" fillId="0" borderId="26" xfId="3" applyNumberFormat="1" applyFont="1" applyFill="1" applyBorder="1" applyAlignment="1">
      <alignment horizontal="right" vertical="center"/>
    </xf>
    <xf numFmtId="0" fontId="0" fillId="0" borderId="46" xfId="0" applyFill="1" applyBorder="1">
      <alignment vertical="center"/>
    </xf>
    <xf numFmtId="176" fontId="0" fillId="5" borderId="47" xfId="3" applyNumberFormat="1" applyFont="1" applyFill="1" applyBorder="1" applyAlignment="1" applyProtection="1">
      <alignment horizontal="right" vertical="center"/>
      <protection locked="0"/>
    </xf>
    <xf numFmtId="176" fontId="0" fillId="5" borderId="25" xfId="3" applyNumberFormat="1" applyFont="1" applyFill="1" applyBorder="1" applyAlignment="1" applyProtection="1">
      <alignment horizontal="right" vertical="center"/>
      <protection locked="0"/>
    </xf>
    <xf numFmtId="176" fontId="0" fillId="0" borderId="25" xfId="3" applyNumberFormat="1" applyFont="1" applyFill="1" applyBorder="1" applyAlignment="1">
      <alignment horizontal="right" vertical="center"/>
    </xf>
    <xf numFmtId="177" fontId="1" fillId="0" borderId="40" xfId="3" applyNumberFormat="1" applyFont="1" applyFill="1" applyBorder="1" applyAlignment="1">
      <alignment horizontal="right" vertical="center"/>
    </xf>
    <xf numFmtId="176" fontId="0" fillId="0" borderId="40" xfId="3" applyNumberFormat="1" applyFont="1" applyFill="1" applyBorder="1" applyAlignment="1">
      <alignment horizontal="right" vertical="center"/>
    </xf>
    <xf numFmtId="176" fontId="0" fillId="0" borderId="52" xfId="3" applyNumberFormat="1" applyFont="1" applyFill="1" applyBorder="1" applyAlignment="1">
      <alignment horizontal="right" vertical="center"/>
    </xf>
    <xf numFmtId="176" fontId="0" fillId="0" borderId="69" xfId="3" applyNumberFormat="1" applyFont="1" applyFill="1" applyBorder="1" applyAlignment="1">
      <alignment horizontal="right" vertical="center"/>
    </xf>
    <xf numFmtId="176" fontId="9" fillId="0" borderId="70" xfId="3" applyNumberFormat="1" applyFont="1" applyBorder="1" applyAlignment="1">
      <alignment horizontal="center" vertical="center"/>
    </xf>
    <xf numFmtId="176" fontId="9" fillId="0" borderId="71" xfId="3" applyNumberFormat="1" applyFont="1" applyBorder="1" applyAlignment="1">
      <alignment horizontal="center" vertical="center"/>
    </xf>
    <xf numFmtId="176" fontId="0" fillId="0" borderId="71" xfId="3" applyNumberFormat="1" applyFont="1" applyBorder="1" applyAlignment="1">
      <alignment horizontal="center" vertical="center"/>
    </xf>
    <xf numFmtId="176" fontId="0" fillId="0" borderId="72" xfId="3" applyNumberFormat="1" applyFont="1" applyBorder="1" applyAlignment="1">
      <alignment horizontal="center" vertical="center"/>
    </xf>
    <xf numFmtId="176" fontId="1" fillId="0" borderId="11" xfId="3" applyNumberFormat="1" applyFont="1" applyFill="1" applyBorder="1" applyAlignment="1">
      <alignment horizontal="right" vertical="center"/>
    </xf>
    <xf numFmtId="176" fontId="1" fillId="0" borderId="31" xfId="3" applyNumberFormat="1" applyFont="1" applyFill="1" applyBorder="1" applyAlignment="1">
      <alignment horizontal="right" vertical="center"/>
    </xf>
    <xf numFmtId="176" fontId="0" fillId="5" borderId="31" xfId="3" applyNumberFormat="1" applyFont="1" applyFill="1" applyBorder="1" applyAlignment="1" applyProtection="1">
      <alignment horizontal="right" vertical="center"/>
      <protection locked="0"/>
    </xf>
    <xf numFmtId="176" fontId="0" fillId="5" borderId="45" xfId="3" applyNumberFormat="1" applyFont="1" applyFill="1" applyBorder="1" applyAlignment="1" applyProtection="1">
      <alignment horizontal="right" vertical="center"/>
      <protection locked="0"/>
    </xf>
    <xf numFmtId="176" fontId="0" fillId="5" borderId="74" xfId="3" applyNumberFormat="1" applyFont="1" applyFill="1" applyBorder="1" applyAlignment="1" applyProtection="1">
      <alignment horizontal="right" vertical="center"/>
      <protection locked="0"/>
    </xf>
    <xf numFmtId="0" fontId="0" fillId="0" borderId="46" xfId="0" applyBorder="1">
      <alignment vertical="center"/>
    </xf>
    <xf numFmtId="176" fontId="0" fillId="0" borderId="39" xfId="3" applyNumberFormat="1" applyFont="1" applyFill="1" applyBorder="1" applyAlignment="1">
      <alignment horizontal="right" vertical="center"/>
    </xf>
    <xf numFmtId="176" fontId="0" fillId="5" borderId="40" xfId="3" applyNumberFormat="1" applyFont="1" applyFill="1" applyBorder="1" applyAlignment="1" applyProtection="1">
      <alignment horizontal="right" vertical="center"/>
      <protection locked="0"/>
    </xf>
    <xf numFmtId="176" fontId="0" fillId="5" borderId="52" xfId="3" applyNumberFormat="1" applyFont="1" applyFill="1" applyBorder="1" applyAlignment="1" applyProtection="1">
      <alignment horizontal="right" vertical="center"/>
      <protection locked="0"/>
    </xf>
    <xf numFmtId="176" fontId="0" fillId="5" borderId="41" xfId="3" applyNumberFormat="1" applyFont="1" applyFill="1" applyBorder="1" applyAlignment="1" applyProtection="1">
      <alignment horizontal="right" vertical="center"/>
      <protection locked="0"/>
    </xf>
    <xf numFmtId="177" fontId="0" fillId="0" borderId="4" xfId="3" applyNumberFormat="1" applyFont="1" applyBorder="1" applyAlignment="1">
      <alignment horizontal="center" vertical="center"/>
    </xf>
    <xf numFmtId="177" fontId="0" fillId="0" borderId="7" xfId="3" applyNumberFormat="1" applyFont="1" applyBorder="1" applyAlignment="1">
      <alignment horizontal="center" vertical="center"/>
    </xf>
    <xf numFmtId="177" fontId="0" fillId="5" borderId="49" xfId="3" applyNumberFormat="1" applyFont="1" applyFill="1" applyBorder="1" applyAlignment="1" applyProtection="1">
      <alignment horizontal="right" vertical="center"/>
      <protection locked="0"/>
    </xf>
    <xf numFmtId="177" fontId="0" fillId="5" borderId="69" xfId="3" applyNumberFormat="1" applyFont="1" applyFill="1" applyBorder="1" applyAlignment="1" applyProtection="1">
      <alignment horizontal="right" vertical="center"/>
      <protection locked="0"/>
    </xf>
    <xf numFmtId="177" fontId="0" fillId="5" borderId="26" xfId="3" applyNumberFormat="1" applyFont="1" applyFill="1" applyBorder="1" applyAlignment="1" applyProtection="1">
      <alignment horizontal="right" vertical="center"/>
      <protection locked="0"/>
    </xf>
    <xf numFmtId="177" fontId="0" fillId="5" borderId="23" xfId="3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N36"/>
  <sheetViews>
    <sheetView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B16" sqref="B16:B17"/>
    </sheetView>
  </sheetViews>
  <sheetFormatPr defaultRowHeight="13.5"/>
  <cols>
    <col min="1" max="1" width="4" style="1" customWidth="1"/>
    <col min="2" max="16" width="6.875" style="1" customWidth="1"/>
    <col min="17" max="22" width="6.25" style="1" customWidth="1"/>
    <col min="23" max="23" width="5" style="1" customWidth="1"/>
    <col min="24" max="24" width="7.125" style="1" customWidth="1"/>
    <col min="25" max="31" width="7.625" style="1" customWidth="1"/>
    <col min="32" max="32" width="4" style="1" customWidth="1"/>
    <col min="33" max="33" width="7.125" style="1" customWidth="1"/>
    <col min="34" max="40" width="7.625" style="1" customWidth="1"/>
    <col min="41" max="16384" width="9" style="1" customWidth="1"/>
  </cols>
  <sheetData>
    <row r="1" spans="1:40" s="2" customFormat="1" ht="14.25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40" s="2" customFormat="1">
      <c r="A2" s="4"/>
      <c r="Q2" s="60" t="s">
        <v>43</v>
      </c>
      <c r="T2" s="60" t="s">
        <v>2</v>
      </c>
      <c r="X2" s="4"/>
      <c r="AG2" s="4"/>
    </row>
    <row r="3" spans="1:40" s="2" customFormat="1" ht="14.25">
      <c r="A3" s="4"/>
      <c r="X3" s="4"/>
      <c r="AG3" s="4"/>
    </row>
    <row r="4" spans="1:40" s="2" customFormat="1" ht="22.5" customHeight="1">
      <c r="A4" s="5" t="s">
        <v>45</v>
      </c>
      <c r="B4" s="13" t="s">
        <v>1</v>
      </c>
      <c r="C4" s="23" t="s">
        <v>57</v>
      </c>
      <c r="D4" s="23" t="s">
        <v>21</v>
      </c>
      <c r="E4" s="23" t="s">
        <v>36</v>
      </c>
      <c r="F4" s="23" t="s">
        <v>46</v>
      </c>
      <c r="G4" s="23" t="s">
        <v>9</v>
      </c>
      <c r="H4" s="43" t="s">
        <v>48</v>
      </c>
      <c r="I4" s="45"/>
      <c r="J4" s="45"/>
      <c r="K4" s="45"/>
      <c r="L4" s="45"/>
      <c r="M4" s="45"/>
      <c r="N4" s="45"/>
      <c r="O4" s="45"/>
      <c r="P4" s="49"/>
      <c r="Q4" s="61" t="s">
        <v>8</v>
      </c>
      <c r="R4" s="70"/>
      <c r="S4" s="74"/>
      <c r="T4" s="61" t="s">
        <v>31</v>
      </c>
      <c r="U4" s="70"/>
      <c r="V4" s="74"/>
      <c r="X4" s="94" t="s">
        <v>45</v>
      </c>
      <c r="Y4" s="97" t="s">
        <v>14</v>
      </c>
      <c r="Z4" s="100"/>
      <c r="AA4" s="100"/>
      <c r="AB4" s="100"/>
      <c r="AC4" s="100"/>
      <c r="AD4" s="102"/>
      <c r="AE4" s="103"/>
      <c r="AG4" s="94" t="s">
        <v>45</v>
      </c>
      <c r="AH4" s="97" t="s">
        <v>14</v>
      </c>
      <c r="AI4" s="100"/>
      <c r="AJ4" s="100"/>
      <c r="AK4" s="100"/>
      <c r="AL4" s="100"/>
      <c r="AM4" s="102"/>
      <c r="AN4" s="103"/>
    </row>
    <row r="5" spans="1:40" s="2" customFormat="1" ht="22.5" customHeight="1">
      <c r="A5" s="6"/>
      <c r="B5" s="14"/>
      <c r="C5" s="24"/>
      <c r="D5" s="24" t="s">
        <v>36</v>
      </c>
      <c r="E5" s="14" t="s">
        <v>47</v>
      </c>
      <c r="F5" s="38"/>
      <c r="G5" s="24"/>
      <c r="H5" s="44" t="s">
        <v>44</v>
      </c>
      <c r="I5" s="44" t="s">
        <v>49</v>
      </c>
      <c r="J5" s="44" t="s">
        <v>13</v>
      </c>
      <c r="K5" s="44" t="s">
        <v>11</v>
      </c>
      <c r="L5" s="44" t="s">
        <v>50</v>
      </c>
      <c r="M5" s="44" t="s">
        <v>51</v>
      </c>
      <c r="N5" s="44" t="s">
        <v>20</v>
      </c>
      <c r="O5" s="44" t="s">
        <v>23</v>
      </c>
      <c r="P5" s="50" t="s">
        <v>52</v>
      </c>
      <c r="Q5" s="62" t="s">
        <v>54</v>
      </c>
      <c r="R5" s="44" t="s">
        <v>55</v>
      </c>
      <c r="S5" s="75" t="s">
        <v>56</v>
      </c>
      <c r="T5" s="62" t="s">
        <v>35</v>
      </c>
      <c r="U5" s="44" t="s">
        <v>37</v>
      </c>
      <c r="V5" s="75" t="s">
        <v>56</v>
      </c>
      <c r="X5" s="94"/>
      <c r="Y5" s="98" t="s">
        <v>54</v>
      </c>
      <c r="Z5" s="98" t="s">
        <v>55</v>
      </c>
      <c r="AA5" s="101" t="s">
        <v>75</v>
      </c>
      <c r="AB5" s="98" t="s">
        <v>35</v>
      </c>
      <c r="AC5" s="98" t="s">
        <v>37</v>
      </c>
      <c r="AD5" s="101" t="s">
        <v>61</v>
      </c>
      <c r="AE5" s="98" t="s">
        <v>56</v>
      </c>
      <c r="AG5" s="94"/>
      <c r="AH5" s="98" t="s">
        <v>54</v>
      </c>
      <c r="AI5" s="98" t="s">
        <v>55</v>
      </c>
      <c r="AJ5" s="101" t="s">
        <v>75</v>
      </c>
      <c r="AK5" s="98" t="s">
        <v>35</v>
      </c>
      <c r="AL5" s="98" t="s">
        <v>37</v>
      </c>
      <c r="AM5" s="101" t="s">
        <v>61</v>
      </c>
      <c r="AN5" s="98" t="s">
        <v>56</v>
      </c>
    </row>
    <row r="6" spans="1:40" s="2" customFormat="1" ht="19.5" customHeight="1">
      <c r="A6" s="7">
        <v>4</v>
      </c>
      <c r="B6" s="15">
        <f>SUM(D6:D7)</f>
        <v>46392</v>
      </c>
      <c r="C6" s="25" t="s">
        <v>26</v>
      </c>
      <c r="D6" s="32">
        <f t="shared" ref="D6:D29" si="0">SUM(H6:P6)</f>
        <v>21852</v>
      </c>
      <c r="E6" s="32">
        <f>'４月'!E6</f>
        <v>-142</v>
      </c>
      <c r="F6" s="39">
        <f>SUM('４月'!$F$6:$F$7)</f>
        <v>21158</v>
      </c>
      <c r="G6" s="32">
        <f>SUM('４月'!$G$6:$G$7)</f>
        <v>-60</v>
      </c>
      <c r="H6" s="32">
        <f>'４月'!$D$8</f>
        <v>2349</v>
      </c>
      <c r="I6" s="32">
        <f>'４月'!$D$10</f>
        <v>8149</v>
      </c>
      <c r="J6" s="32">
        <f>'４月'!$D$12</f>
        <v>1947</v>
      </c>
      <c r="K6" s="32">
        <f>'４月'!$D$14</f>
        <v>2106</v>
      </c>
      <c r="L6" s="32">
        <f>'４月'!$D$16</f>
        <v>1267</v>
      </c>
      <c r="M6" s="32">
        <f>'４月'!$D$18</f>
        <v>305</v>
      </c>
      <c r="N6" s="32">
        <f>'４月'!$D$20</f>
        <v>317</v>
      </c>
      <c r="O6" s="32">
        <f>'４月'!$D$22</f>
        <v>1624</v>
      </c>
      <c r="P6" s="51">
        <f>'４月'!$D$24</f>
        <v>3788</v>
      </c>
      <c r="Q6" s="15">
        <f>'４月'!$L$6</f>
        <v>103</v>
      </c>
      <c r="R6" s="32">
        <f>'４月'!$Q$6</f>
        <v>220</v>
      </c>
      <c r="S6" s="76">
        <f t="shared" ref="S6:S29" si="1">Q6-R6</f>
        <v>-117</v>
      </c>
      <c r="T6" s="85">
        <f>'４月'!$S$6</f>
        <v>9</v>
      </c>
      <c r="U6" s="32">
        <f>'４月'!$T$6</f>
        <v>34</v>
      </c>
      <c r="V6" s="76">
        <f t="shared" ref="V6:V29" si="2">T6-U6</f>
        <v>-25</v>
      </c>
      <c r="X6" s="95" t="s">
        <v>60</v>
      </c>
      <c r="Y6" s="99">
        <f t="shared" ref="Y6:Z27" si="3">Q8</f>
        <v>143</v>
      </c>
      <c r="Z6" s="99">
        <f t="shared" si="3"/>
        <v>113</v>
      </c>
      <c r="AA6" s="99">
        <f t="shared" ref="AA6:AA29" si="4">Y6-Z6</f>
        <v>30</v>
      </c>
      <c r="AB6" s="99">
        <f t="shared" ref="AB6:AC27" si="5">T8</f>
        <v>9</v>
      </c>
      <c r="AC6" s="99">
        <f t="shared" si="5"/>
        <v>36</v>
      </c>
      <c r="AD6" s="99">
        <f t="shared" ref="AD6:AD29" si="6">AB6-AC6</f>
        <v>-27</v>
      </c>
      <c r="AE6" s="99">
        <f t="shared" ref="AE6:AE29" si="7">AA6+AD6</f>
        <v>3</v>
      </c>
      <c r="AG6" s="95" t="s">
        <v>60</v>
      </c>
      <c r="AH6" s="104">
        <f t="shared" ref="AH6:AN6" si="8">Y6+Y7</f>
        <v>246</v>
      </c>
      <c r="AI6" s="104">
        <f t="shared" si="8"/>
        <v>235</v>
      </c>
      <c r="AJ6" s="104">
        <f t="shared" si="8"/>
        <v>11</v>
      </c>
      <c r="AK6" s="104">
        <f t="shared" si="8"/>
        <v>24</v>
      </c>
      <c r="AL6" s="104">
        <f t="shared" si="8"/>
        <v>69</v>
      </c>
      <c r="AM6" s="104">
        <f t="shared" si="8"/>
        <v>-45</v>
      </c>
      <c r="AN6" s="104">
        <f t="shared" si="8"/>
        <v>-34</v>
      </c>
    </row>
    <row r="7" spans="1:40" s="2" customFormat="1" ht="19.5" customHeight="1">
      <c r="A7" s="8"/>
      <c r="B7" s="16"/>
      <c r="C7" s="26" t="s">
        <v>28</v>
      </c>
      <c r="D7" s="33">
        <f t="shared" si="0"/>
        <v>24540</v>
      </c>
      <c r="E7" s="33">
        <f>'４月'!E7</f>
        <v>-179</v>
      </c>
      <c r="F7" s="40">
        <f>IF('４月'!$H$6=0,0,'４月'!$D$8)</f>
        <v>2349</v>
      </c>
      <c r="G7" s="33">
        <f>IF('４月'!$H$6=0,0,'４月'!$D$8)</f>
        <v>2349</v>
      </c>
      <c r="H7" s="33">
        <f>'４月'!$D$9</f>
        <v>2789</v>
      </c>
      <c r="I7" s="33">
        <f>'４月'!$D$11</f>
        <v>9224</v>
      </c>
      <c r="J7" s="35">
        <f>'４月'!$D$13</f>
        <v>2248</v>
      </c>
      <c r="K7" s="35">
        <f>'４月'!$D$15</f>
        <v>2253</v>
      </c>
      <c r="L7" s="35">
        <f>'４月'!$D$17</f>
        <v>1305</v>
      </c>
      <c r="M7" s="35">
        <f>'４月'!$D$19</f>
        <v>297</v>
      </c>
      <c r="N7" s="35">
        <f>'４月'!$D$21</f>
        <v>380</v>
      </c>
      <c r="O7" s="35">
        <f>'４月'!$D$23</f>
        <v>1945</v>
      </c>
      <c r="P7" s="52">
        <f>'４月'!$D$25</f>
        <v>4099</v>
      </c>
      <c r="Q7" s="63">
        <f>'４月'!$L$7</f>
        <v>97</v>
      </c>
      <c r="R7" s="35">
        <f>'４月'!$Q$7</f>
        <v>240</v>
      </c>
      <c r="S7" s="77">
        <f t="shared" si="1"/>
        <v>-143</v>
      </c>
      <c r="T7" s="86">
        <f>'４月'!$S$7</f>
        <v>8</v>
      </c>
      <c r="U7" s="35">
        <f>'４月'!$T$7</f>
        <v>44</v>
      </c>
      <c r="V7" s="77">
        <f t="shared" si="2"/>
        <v>-36</v>
      </c>
      <c r="X7" s="95"/>
      <c r="Y7" s="99">
        <f t="shared" si="3"/>
        <v>103</v>
      </c>
      <c r="Z7" s="99">
        <f t="shared" si="3"/>
        <v>122</v>
      </c>
      <c r="AA7" s="99">
        <f t="shared" si="4"/>
        <v>-19</v>
      </c>
      <c r="AB7" s="99">
        <f t="shared" si="5"/>
        <v>15</v>
      </c>
      <c r="AC7" s="99">
        <f t="shared" si="5"/>
        <v>33</v>
      </c>
      <c r="AD7" s="99">
        <f t="shared" si="6"/>
        <v>-18</v>
      </c>
      <c r="AE7" s="99">
        <f t="shared" si="7"/>
        <v>-37</v>
      </c>
      <c r="AG7" s="95"/>
      <c r="AH7" s="105"/>
      <c r="AI7" s="105"/>
      <c r="AJ7" s="105"/>
      <c r="AK7" s="105"/>
      <c r="AL7" s="105"/>
      <c r="AM7" s="105"/>
      <c r="AN7" s="105"/>
    </row>
    <row r="8" spans="1:40" s="2" customFormat="1" ht="19.5" customHeight="1">
      <c r="A8" s="9">
        <v>5</v>
      </c>
      <c r="B8" s="17">
        <f>SUM(D8:D9)</f>
        <v>46358</v>
      </c>
      <c r="C8" s="27" t="s">
        <v>30</v>
      </c>
      <c r="D8" s="34">
        <f t="shared" si="0"/>
        <v>21855</v>
      </c>
      <c r="E8" s="34">
        <f>'５月'!E6</f>
        <v>3</v>
      </c>
      <c r="F8" s="41">
        <f>SUM('５月'!$F$6:$F$7)</f>
        <v>21189</v>
      </c>
      <c r="G8" s="41">
        <f>SUM('５月'!$G$6:$G$7)</f>
        <v>31</v>
      </c>
      <c r="H8" s="34">
        <f>'５月'!$D$8</f>
        <v>2337</v>
      </c>
      <c r="I8" s="34">
        <f>'５月'!$D$10</f>
        <v>8175</v>
      </c>
      <c r="J8" s="36">
        <f>'５月'!$D$12</f>
        <v>1944</v>
      </c>
      <c r="K8" s="36">
        <f>'５月'!$D$14</f>
        <v>2114</v>
      </c>
      <c r="L8" s="36">
        <f>'５月'!$D$16</f>
        <v>1268</v>
      </c>
      <c r="M8" s="36">
        <f>'５月'!$D$18</f>
        <v>308</v>
      </c>
      <c r="N8" s="36">
        <f>'５月'!$D$20</f>
        <v>315</v>
      </c>
      <c r="O8" s="36">
        <f>'５月'!$D$22</f>
        <v>1623</v>
      </c>
      <c r="P8" s="53">
        <f>'５月'!$D$24</f>
        <v>3771</v>
      </c>
      <c r="Q8" s="64">
        <f>'５月'!$L$6</f>
        <v>143</v>
      </c>
      <c r="R8" s="36">
        <f>'５月'!$Q$6</f>
        <v>113</v>
      </c>
      <c r="S8" s="78">
        <f t="shared" si="1"/>
        <v>30</v>
      </c>
      <c r="T8" s="87">
        <f>'５月'!$S$6</f>
        <v>9</v>
      </c>
      <c r="U8" s="36">
        <f>'５月'!$T$6</f>
        <v>36</v>
      </c>
      <c r="V8" s="78">
        <f t="shared" si="2"/>
        <v>-27</v>
      </c>
      <c r="X8" s="95" t="s">
        <v>7</v>
      </c>
      <c r="Y8" s="99">
        <f t="shared" si="3"/>
        <v>60</v>
      </c>
      <c r="Z8" s="99">
        <f t="shared" si="3"/>
        <v>46</v>
      </c>
      <c r="AA8" s="99">
        <f t="shared" si="4"/>
        <v>14</v>
      </c>
      <c r="AB8" s="99">
        <f t="shared" si="5"/>
        <v>10</v>
      </c>
      <c r="AC8" s="99">
        <f t="shared" si="5"/>
        <v>33</v>
      </c>
      <c r="AD8" s="99">
        <f t="shared" si="6"/>
        <v>-23</v>
      </c>
      <c r="AE8" s="99">
        <f t="shared" si="7"/>
        <v>-9</v>
      </c>
      <c r="AG8" s="95" t="s">
        <v>7</v>
      </c>
      <c r="AH8" s="104">
        <f t="shared" ref="AH8:AN8" si="9">Y8+Y9</f>
        <v>96</v>
      </c>
      <c r="AI8" s="104">
        <f t="shared" si="9"/>
        <v>82</v>
      </c>
      <c r="AJ8" s="104">
        <f t="shared" si="9"/>
        <v>14</v>
      </c>
      <c r="AK8" s="104">
        <f t="shared" si="9"/>
        <v>18</v>
      </c>
      <c r="AL8" s="104">
        <f t="shared" si="9"/>
        <v>70</v>
      </c>
      <c r="AM8" s="104">
        <f t="shared" si="9"/>
        <v>-52</v>
      </c>
      <c r="AN8" s="104">
        <f t="shared" si="9"/>
        <v>-38</v>
      </c>
    </row>
    <row r="9" spans="1:40" s="2" customFormat="1" ht="19.5" customHeight="1">
      <c r="A9" s="10"/>
      <c r="B9" s="18"/>
      <c r="C9" s="26" t="s">
        <v>59</v>
      </c>
      <c r="D9" s="33">
        <f t="shared" si="0"/>
        <v>24503</v>
      </c>
      <c r="E9" s="33">
        <f>'５月'!E7</f>
        <v>-37</v>
      </c>
      <c r="F9" s="40">
        <f>IF('４月'!$H$6=0,0,'４月'!$D$8)</f>
        <v>2349</v>
      </c>
      <c r="G9" s="40">
        <f>IF('４月'!$H$6=0,0,'４月'!$D$8)</f>
        <v>2349</v>
      </c>
      <c r="H9" s="33">
        <f>'５月'!$D$9</f>
        <v>2781</v>
      </c>
      <c r="I9" s="33">
        <f>'５月'!$D$11</f>
        <v>9233</v>
      </c>
      <c r="J9" s="33">
        <f>'５月'!$D$13</f>
        <v>2239</v>
      </c>
      <c r="K9" s="33">
        <f>'５月'!$D$15</f>
        <v>2259</v>
      </c>
      <c r="L9" s="33">
        <f>'５月'!$D$17</f>
        <v>1303</v>
      </c>
      <c r="M9" s="33">
        <f>'５月'!$D$19</f>
        <v>295</v>
      </c>
      <c r="N9" s="33">
        <f>'５月'!$D$21</f>
        <v>376</v>
      </c>
      <c r="O9" s="33">
        <f>'５月'!$D$23</f>
        <v>1935</v>
      </c>
      <c r="P9" s="54">
        <f>'５月'!$D$25</f>
        <v>4082</v>
      </c>
      <c r="Q9" s="16">
        <f>'５月'!$L$7</f>
        <v>103</v>
      </c>
      <c r="R9" s="33">
        <f>'５月'!$Q$7</f>
        <v>122</v>
      </c>
      <c r="S9" s="79">
        <f t="shared" si="1"/>
        <v>-19</v>
      </c>
      <c r="T9" s="88">
        <f>'５月'!$S$7</f>
        <v>15</v>
      </c>
      <c r="U9" s="33">
        <f>'５月'!$T$7</f>
        <v>33</v>
      </c>
      <c r="V9" s="79">
        <f t="shared" si="2"/>
        <v>-18</v>
      </c>
      <c r="X9" s="95"/>
      <c r="Y9" s="99">
        <f t="shared" si="3"/>
        <v>36</v>
      </c>
      <c r="Z9" s="99">
        <f t="shared" si="3"/>
        <v>36</v>
      </c>
      <c r="AA9" s="99">
        <f t="shared" si="4"/>
        <v>0</v>
      </c>
      <c r="AB9" s="99">
        <f t="shared" si="5"/>
        <v>8</v>
      </c>
      <c r="AC9" s="99">
        <f t="shared" si="5"/>
        <v>37</v>
      </c>
      <c r="AD9" s="99">
        <f t="shared" si="6"/>
        <v>-29</v>
      </c>
      <c r="AE9" s="99">
        <f t="shared" si="7"/>
        <v>-29</v>
      </c>
      <c r="AG9" s="95"/>
      <c r="AH9" s="105"/>
      <c r="AI9" s="105"/>
      <c r="AJ9" s="105"/>
      <c r="AK9" s="105"/>
      <c r="AL9" s="105"/>
      <c r="AM9" s="105"/>
      <c r="AN9" s="105"/>
    </row>
    <row r="10" spans="1:40" s="2" customFormat="1" ht="19.5" customHeight="1">
      <c r="A10" s="11">
        <v>6</v>
      </c>
      <c r="B10" s="19">
        <f>SUM(D10:D11)</f>
        <v>46320</v>
      </c>
      <c r="C10" s="27" t="s">
        <v>30</v>
      </c>
      <c r="D10" s="34">
        <f t="shared" si="0"/>
        <v>21846</v>
      </c>
      <c r="E10" s="36">
        <f>'６月'!E6</f>
        <v>-9</v>
      </c>
      <c r="F10" s="41">
        <f>SUM('６月'!$F$6:$F$7)</f>
        <v>21180</v>
      </c>
      <c r="G10" s="41">
        <f>SUM('６月'!$G$6:$G$7)</f>
        <v>-9</v>
      </c>
      <c r="H10" s="36">
        <f>'６月'!$D$8</f>
        <v>2330</v>
      </c>
      <c r="I10" s="36">
        <f>'６月'!$D$10</f>
        <v>8179</v>
      </c>
      <c r="J10" s="34">
        <f>'６月'!$D$12</f>
        <v>1949</v>
      </c>
      <c r="K10" s="34">
        <f>'６月'!$D$14</f>
        <v>2115</v>
      </c>
      <c r="L10" s="34">
        <f>'６月'!$D$16</f>
        <v>1262</v>
      </c>
      <c r="M10" s="34">
        <f>'６月'!$D$18</f>
        <v>309</v>
      </c>
      <c r="N10" s="34">
        <f>'６月'!$D$20</f>
        <v>317</v>
      </c>
      <c r="O10" s="34">
        <f>'６月'!$D$22</f>
        <v>1624</v>
      </c>
      <c r="P10" s="55">
        <f>'６月'!$D$24</f>
        <v>3761</v>
      </c>
      <c r="Q10" s="65">
        <f>'６月'!$L$6</f>
        <v>60</v>
      </c>
      <c r="R10" s="34">
        <f>'６月'!$Q$6</f>
        <v>46</v>
      </c>
      <c r="S10" s="80">
        <f t="shared" si="1"/>
        <v>14</v>
      </c>
      <c r="T10" s="89">
        <f>'６月'!$S$6</f>
        <v>10</v>
      </c>
      <c r="U10" s="34">
        <f>'６月'!$T$6</f>
        <v>33</v>
      </c>
      <c r="V10" s="80">
        <f t="shared" si="2"/>
        <v>-23</v>
      </c>
      <c r="X10" s="95" t="s">
        <v>40</v>
      </c>
      <c r="Y10" s="99">
        <f t="shared" si="3"/>
        <v>42</v>
      </c>
      <c r="Z10" s="99">
        <f t="shared" si="3"/>
        <v>48</v>
      </c>
      <c r="AA10" s="99">
        <f t="shared" si="4"/>
        <v>-6</v>
      </c>
      <c r="AB10" s="99">
        <f t="shared" si="5"/>
        <v>9</v>
      </c>
      <c r="AC10" s="99">
        <f t="shared" si="5"/>
        <v>33</v>
      </c>
      <c r="AD10" s="99">
        <f t="shared" si="6"/>
        <v>-24</v>
      </c>
      <c r="AE10" s="99">
        <f t="shared" si="7"/>
        <v>-30</v>
      </c>
      <c r="AG10" s="95" t="s">
        <v>40</v>
      </c>
      <c r="AH10" s="104">
        <f t="shared" ref="AH10:AN10" si="10">Y10+Y11</f>
        <v>71</v>
      </c>
      <c r="AI10" s="104">
        <f t="shared" si="10"/>
        <v>94</v>
      </c>
      <c r="AJ10" s="104">
        <f t="shared" si="10"/>
        <v>-23</v>
      </c>
      <c r="AK10" s="104">
        <f t="shared" si="10"/>
        <v>14</v>
      </c>
      <c r="AL10" s="104">
        <f t="shared" si="10"/>
        <v>69</v>
      </c>
      <c r="AM10" s="104">
        <f t="shared" si="10"/>
        <v>-55</v>
      </c>
      <c r="AN10" s="104">
        <f t="shared" si="10"/>
        <v>-78</v>
      </c>
    </row>
    <row r="11" spans="1:40" s="2" customFormat="1" ht="19.5" customHeight="1">
      <c r="A11" s="8"/>
      <c r="B11" s="20"/>
      <c r="C11" s="28" t="s">
        <v>59</v>
      </c>
      <c r="D11" s="35">
        <f t="shared" si="0"/>
        <v>24474</v>
      </c>
      <c r="E11" s="33">
        <f>'６月'!E7</f>
        <v>-29</v>
      </c>
      <c r="F11" s="40">
        <f>IF('４月'!$H$6=0,0,'４月'!$D$8)</f>
        <v>2349</v>
      </c>
      <c r="G11" s="40">
        <f>IF('４月'!$H$6=0,0,'４月'!$D$8)</f>
        <v>2349</v>
      </c>
      <c r="H11" s="33">
        <f>'６月'!$D$9</f>
        <v>2779</v>
      </c>
      <c r="I11" s="33">
        <f>'６月'!$D$11</f>
        <v>9241</v>
      </c>
      <c r="J11" s="35">
        <f>'６月'!$D$13</f>
        <v>2230</v>
      </c>
      <c r="K11" s="35">
        <f>'６月'!$D$15</f>
        <v>2255</v>
      </c>
      <c r="L11" s="35">
        <f>'６月'!$D$17</f>
        <v>1294</v>
      </c>
      <c r="M11" s="35">
        <f>'６月'!$D$19</f>
        <v>299</v>
      </c>
      <c r="N11" s="35">
        <f>'６月'!$D$21</f>
        <v>373</v>
      </c>
      <c r="O11" s="35">
        <f>'６月'!$D$23</f>
        <v>1931</v>
      </c>
      <c r="P11" s="52">
        <f>'６月'!$D$25</f>
        <v>4072</v>
      </c>
      <c r="Q11" s="63">
        <f>'６月'!$L$7</f>
        <v>36</v>
      </c>
      <c r="R11" s="35">
        <f>'６月'!$Q$7</f>
        <v>36</v>
      </c>
      <c r="S11" s="77">
        <f t="shared" si="1"/>
        <v>0</v>
      </c>
      <c r="T11" s="86">
        <f>'６月'!$S$7</f>
        <v>8</v>
      </c>
      <c r="U11" s="35">
        <f>'６月'!$T$7</f>
        <v>37</v>
      </c>
      <c r="V11" s="77">
        <f t="shared" si="2"/>
        <v>-29</v>
      </c>
      <c r="X11" s="95"/>
      <c r="Y11" s="99">
        <f t="shared" si="3"/>
        <v>29</v>
      </c>
      <c r="Z11" s="99">
        <f t="shared" si="3"/>
        <v>46</v>
      </c>
      <c r="AA11" s="99">
        <f t="shared" si="4"/>
        <v>-17</v>
      </c>
      <c r="AB11" s="99">
        <f t="shared" si="5"/>
        <v>5</v>
      </c>
      <c r="AC11" s="99">
        <f t="shared" si="5"/>
        <v>36</v>
      </c>
      <c r="AD11" s="99">
        <f t="shared" si="6"/>
        <v>-31</v>
      </c>
      <c r="AE11" s="99">
        <f t="shared" si="7"/>
        <v>-48</v>
      </c>
      <c r="AG11" s="95"/>
      <c r="AH11" s="105"/>
      <c r="AI11" s="105"/>
      <c r="AJ11" s="105"/>
      <c r="AK11" s="105"/>
      <c r="AL11" s="105"/>
      <c r="AM11" s="105"/>
      <c r="AN11" s="105"/>
    </row>
    <row r="12" spans="1:40" s="2" customFormat="1" ht="19.5" customHeight="1">
      <c r="A12" s="9">
        <v>7</v>
      </c>
      <c r="B12" s="21">
        <f>SUM(D12:D13)</f>
        <v>46242</v>
      </c>
      <c r="C12" s="29" t="s">
        <v>30</v>
      </c>
      <c r="D12" s="36">
        <f t="shared" si="0"/>
        <v>21816</v>
      </c>
      <c r="E12" s="34">
        <f>'７月'!E6</f>
        <v>-30</v>
      </c>
      <c r="F12" s="41">
        <f>SUM('７月'!$F$6:$F$7)</f>
        <v>21155</v>
      </c>
      <c r="G12" s="41">
        <f>SUM('７月'!$G$6:$G$7)</f>
        <v>-25</v>
      </c>
      <c r="H12" s="36">
        <f>'７月'!$D$8</f>
        <v>2333</v>
      </c>
      <c r="I12" s="36">
        <f>'７月'!$D$10</f>
        <v>8173</v>
      </c>
      <c r="J12" s="36">
        <f>'７月'!$D$12</f>
        <v>1950</v>
      </c>
      <c r="K12" s="36">
        <f>'７月'!$D$14</f>
        <v>2111</v>
      </c>
      <c r="L12" s="36">
        <f>'７月'!$D$16</f>
        <v>1262</v>
      </c>
      <c r="M12" s="36">
        <f>'７月'!$D$18</f>
        <v>310</v>
      </c>
      <c r="N12" s="36">
        <f>'７月'!$D$20</f>
        <v>314</v>
      </c>
      <c r="O12" s="36">
        <f>'７月'!$D$22</f>
        <v>1616</v>
      </c>
      <c r="P12" s="53">
        <f>'７月'!$D$24</f>
        <v>3747</v>
      </c>
      <c r="Q12" s="64">
        <f>'７月'!$L$6</f>
        <v>42</v>
      </c>
      <c r="R12" s="36">
        <f>'７月'!$Q$6</f>
        <v>48</v>
      </c>
      <c r="S12" s="78">
        <f t="shared" si="1"/>
        <v>-6</v>
      </c>
      <c r="T12" s="87">
        <f>'７月'!$S$6</f>
        <v>9</v>
      </c>
      <c r="U12" s="36">
        <f>'７月'!$T$6</f>
        <v>33</v>
      </c>
      <c r="V12" s="78">
        <f t="shared" si="2"/>
        <v>-24</v>
      </c>
      <c r="X12" s="95" t="s">
        <v>53</v>
      </c>
      <c r="Y12" s="99">
        <f t="shared" si="3"/>
        <v>61</v>
      </c>
      <c r="Z12" s="99">
        <f t="shared" si="3"/>
        <v>52</v>
      </c>
      <c r="AA12" s="99">
        <f t="shared" si="4"/>
        <v>9</v>
      </c>
      <c r="AB12" s="99">
        <f t="shared" si="5"/>
        <v>8</v>
      </c>
      <c r="AC12" s="99">
        <f t="shared" si="5"/>
        <v>38</v>
      </c>
      <c r="AD12" s="99">
        <f t="shared" si="6"/>
        <v>-30</v>
      </c>
      <c r="AE12" s="99">
        <f t="shared" si="7"/>
        <v>-21</v>
      </c>
      <c r="AG12" s="95" t="s">
        <v>53</v>
      </c>
      <c r="AH12" s="104">
        <f t="shared" ref="AH12:AN12" si="11">Y12+Y13</f>
        <v>91</v>
      </c>
      <c r="AI12" s="104">
        <f t="shared" si="11"/>
        <v>97</v>
      </c>
      <c r="AJ12" s="104">
        <f t="shared" si="11"/>
        <v>-6</v>
      </c>
      <c r="AK12" s="104">
        <f t="shared" si="11"/>
        <v>13</v>
      </c>
      <c r="AL12" s="104">
        <f t="shared" si="11"/>
        <v>71</v>
      </c>
      <c r="AM12" s="104">
        <f t="shared" si="11"/>
        <v>-58</v>
      </c>
      <c r="AN12" s="104">
        <f t="shared" si="11"/>
        <v>-64</v>
      </c>
    </row>
    <row r="13" spans="1:40" s="2" customFormat="1" ht="19.5" customHeight="1">
      <c r="A13" s="10"/>
      <c r="B13" s="20"/>
      <c r="C13" s="26" t="s">
        <v>59</v>
      </c>
      <c r="D13" s="33">
        <f t="shared" si="0"/>
        <v>24426</v>
      </c>
      <c r="E13" s="33">
        <f>'７月'!E7</f>
        <v>-48</v>
      </c>
      <c r="F13" s="40">
        <f>IF('４月'!$H$6=0,0,'４月'!$D$8)</f>
        <v>2349</v>
      </c>
      <c r="G13" s="40">
        <f>IF('４月'!$H$6=0,0,'４月'!$D$8)</f>
        <v>2349</v>
      </c>
      <c r="H13" s="33">
        <f>'７月'!$D$9</f>
        <v>2776</v>
      </c>
      <c r="I13" s="33">
        <f>'７月'!$D$11</f>
        <v>9219</v>
      </c>
      <c r="J13" s="33">
        <f>'７月'!$D$13</f>
        <v>2238</v>
      </c>
      <c r="K13" s="33">
        <f>'７月'!$D$15</f>
        <v>2238</v>
      </c>
      <c r="L13" s="33">
        <f>'７月'!$D$17</f>
        <v>1285</v>
      </c>
      <c r="M13" s="33">
        <f>'７月'!$D$19</f>
        <v>297</v>
      </c>
      <c r="N13" s="33">
        <f>'７月'!$D$21</f>
        <v>373</v>
      </c>
      <c r="O13" s="33">
        <f>'７月'!$D$23</f>
        <v>1927</v>
      </c>
      <c r="P13" s="54">
        <f>'７月'!$D$25</f>
        <v>4073</v>
      </c>
      <c r="Q13" s="16">
        <f>'７月'!$L$7</f>
        <v>29</v>
      </c>
      <c r="R13" s="33">
        <f>'７月'!$Q$7</f>
        <v>46</v>
      </c>
      <c r="S13" s="79">
        <f t="shared" si="1"/>
        <v>-17</v>
      </c>
      <c r="T13" s="88">
        <f>'７月'!$S$7</f>
        <v>5</v>
      </c>
      <c r="U13" s="33">
        <f>'７月'!$T$7</f>
        <v>36</v>
      </c>
      <c r="V13" s="79">
        <f t="shared" si="2"/>
        <v>-31</v>
      </c>
      <c r="X13" s="95"/>
      <c r="Y13" s="99">
        <f t="shared" si="3"/>
        <v>30</v>
      </c>
      <c r="Z13" s="99">
        <f t="shared" si="3"/>
        <v>45</v>
      </c>
      <c r="AA13" s="99">
        <f t="shared" si="4"/>
        <v>-15</v>
      </c>
      <c r="AB13" s="99">
        <f t="shared" si="5"/>
        <v>5</v>
      </c>
      <c r="AC13" s="99">
        <f t="shared" si="5"/>
        <v>33</v>
      </c>
      <c r="AD13" s="99">
        <f t="shared" si="6"/>
        <v>-28</v>
      </c>
      <c r="AE13" s="99">
        <f t="shared" si="7"/>
        <v>-43</v>
      </c>
      <c r="AG13" s="95"/>
      <c r="AH13" s="105"/>
      <c r="AI13" s="105"/>
      <c r="AJ13" s="105"/>
      <c r="AK13" s="105"/>
      <c r="AL13" s="105"/>
      <c r="AM13" s="105"/>
      <c r="AN13" s="105"/>
    </row>
    <row r="14" spans="1:40" s="2" customFormat="1" ht="19.5" customHeight="1">
      <c r="A14" s="11">
        <v>8</v>
      </c>
      <c r="B14" s="21">
        <f>SUM(D14:D15)</f>
        <v>46178</v>
      </c>
      <c r="C14" s="27" t="s">
        <v>30</v>
      </c>
      <c r="D14" s="34">
        <f t="shared" si="0"/>
        <v>21795</v>
      </c>
      <c r="E14" s="34">
        <f>'８月'!E6</f>
        <v>-21</v>
      </c>
      <c r="F14" s="41">
        <f>SUM('８月'!$F$6:$F$7)</f>
        <v>21151</v>
      </c>
      <c r="G14" s="41">
        <f>SUM('８月'!$G$6:$G$7)</f>
        <v>-4</v>
      </c>
      <c r="H14" s="34">
        <f>'８月'!$D$8</f>
        <v>2328</v>
      </c>
      <c r="I14" s="34">
        <f>'８月'!$D$10</f>
        <v>8175</v>
      </c>
      <c r="J14" s="34">
        <f>'８月'!$D$12</f>
        <v>1943</v>
      </c>
      <c r="K14" s="34">
        <f>'８月'!$D$14</f>
        <v>2097</v>
      </c>
      <c r="L14" s="34">
        <f>'８月'!$D$16</f>
        <v>1265</v>
      </c>
      <c r="M14" s="34">
        <f>'８月'!$D$18</f>
        <v>310</v>
      </c>
      <c r="N14" s="34">
        <f>'８月'!$D$20</f>
        <v>315</v>
      </c>
      <c r="O14" s="34">
        <f>'８月'!$D$22</f>
        <v>1620</v>
      </c>
      <c r="P14" s="55">
        <f>'８月'!$D$24</f>
        <v>3742</v>
      </c>
      <c r="Q14" s="65">
        <f>'８月'!$L$6</f>
        <v>61</v>
      </c>
      <c r="R14" s="34">
        <f>'８月'!$Q$6</f>
        <v>52</v>
      </c>
      <c r="S14" s="80">
        <f t="shared" si="1"/>
        <v>9</v>
      </c>
      <c r="T14" s="89">
        <f>'８月'!$S$6</f>
        <v>8</v>
      </c>
      <c r="U14" s="34">
        <f>'８月'!$T$6</f>
        <v>38</v>
      </c>
      <c r="V14" s="80">
        <f t="shared" si="2"/>
        <v>-30</v>
      </c>
      <c r="X14" s="95" t="s">
        <v>65</v>
      </c>
      <c r="Y14" s="99">
        <f t="shared" si="3"/>
        <v>40</v>
      </c>
      <c r="Z14" s="99">
        <f t="shared" si="3"/>
        <v>67</v>
      </c>
      <c r="AA14" s="99">
        <f t="shared" si="4"/>
        <v>-27</v>
      </c>
      <c r="AB14" s="99">
        <f t="shared" si="5"/>
        <v>6</v>
      </c>
      <c r="AC14" s="99">
        <f t="shared" si="5"/>
        <v>24</v>
      </c>
      <c r="AD14" s="99">
        <f t="shared" si="6"/>
        <v>-18</v>
      </c>
      <c r="AE14" s="99">
        <f t="shared" si="7"/>
        <v>-45</v>
      </c>
      <c r="AG14" s="95" t="s">
        <v>65</v>
      </c>
      <c r="AH14" s="104">
        <f t="shared" ref="AH14:AN14" si="12">Y14+Y15</f>
        <v>68</v>
      </c>
      <c r="AI14" s="104">
        <f t="shared" si="12"/>
        <v>106</v>
      </c>
      <c r="AJ14" s="104">
        <f t="shared" si="12"/>
        <v>-38</v>
      </c>
      <c r="AK14" s="104">
        <f t="shared" si="12"/>
        <v>9</v>
      </c>
      <c r="AL14" s="104">
        <f t="shared" si="12"/>
        <v>65</v>
      </c>
      <c r="AM14" s="104">
        <f t="shared" si="12"/>
        <v>-56</v>
      </c>
      <c r="AN14" s="104">
        <f t="shared" si="12"/>
        <v>-94</v>
      </c>
    </row>
    <row r="15" spans="1:40" s="2" customFormat="1" ht="19.5" customHeight="1">
      <c r="A15" s="8"/>
      <c r="B15" s="20"/>
      <c r="C15" s="28" t="s">
        <v>59</v>
      </c>
      <c r="D15" s="35">
        <f t="shared" si="0"/>
        <v>24383</v>
      </c>
      <c r="E15" s="35">
        <f>'８月'!E7</f>
        <v>-43</v>
      </c>
      <c r="F15" s="40">
        <f>IF('４月'!$H$6=0,0,'４月'!$D$8)</f>
        <v>2349</v>
      </c>
      <c r="G15" s="40">
        <f>IF('４月'!$H$6=0,0,'４月'!$D$8)</f>
        <v>2349</v>
      </c>
      <c r="H15" s="35">
        <f>'８月'!$D$9</f>
        <v>2769</v>
      </c>
      <c r="I15" s="35">
        <f>'８月'!$D$11</f>
        <v>9213</v>
      </c>
      <c r="J15" s="35">
        <f>'８月'!$D$13</f>
        <v>2229</v>
      </c>
      <c r="K15" s="35">
        <f>'８月'!$D$15</f>
        <v>2234</v>
      </c>
      <c r="L15" s="35">
        <f>'８月'!$D$17</f>
        <v>1283</v>
      </c>
      <c r="M15" s="35">
        <f>'８月'!$D$19</f>
        <v>297</v>
      </c>
      <c r="N15" s="35">
        <f>'８月'!$D$21</f>
        <v>372</v>
      </c>
      <c r="O15" s="35">
        <f>'８月'!$D$23</f>
        <v>1921</v>
      </c>
      <c r="P15" s="52">
        <f>'８月'!$D$25</f>
        <v>4065</v>
      </c>
      <c r="Q15" s="63">
        <f>'８月'!$L$7</f>
        <v>30</v>
      </c>
      <c r="R15" s="35">
        <f>'８月'!$Q$7</f>
        <v>45</v>
      </c>
      <c r="S15" s="77">
        <f t="shared" si="1"/>
        <v>-15</v>
      </c>
      <c r="T15" s="86">
        <f>'８月'!$S$7</f>
        <v>5</v>
      </c>
      <c r="U15" s="35">
        <f>'８月'!$T$7</f>
        <v>33</v>
      </c>
      <c r="V15" s="77">
        <f t="shared" si="2"/>
        <v>-28</v>
      </c>
      <c r="X15" s="95"/>
      <c r="Y15" s="99">
        <f t="shared" si="3"/>
        <v>28</v>
      </c>
      <c r="Z15" s="99">
        <f t="shared" si="3"/>
        <v>39</v>
      </c>
      <c r="AA15" s="99">
        <f t="shared" si="4"/>
        <v>-11</v>
      </c>
      <c r="AB15" s="99">
        <f t="shared" si="5"/>
        <v>3</v>
      </c>
      <c r="AC15" s="99">
        <f t="shared" si="5"/>
        <v>41</v>
      </c>
      <c r="AD15" s="99">
        <f t="shared" si="6"/>
        <v>-38</v>
      </c>
      <c r="AE15" s="99">
        <f t="shared" si="7"/>
        <v>-49</v>
      </c>
      <c r="AG15" s="95"/>
      <c r="AH15" s="105"/>
      <c r="AI15" s="105"/>
      <c r="AJ15" s="105"/>
      <c r="AK15" s="105"/>
      <c r="AL15" s="105"/>
      <c r="AM15" s="105"/>
      <c r="AN15" s="105"/>
    </row>
    <row r="16" spans="1:40" s="2" customFormat="1" ht="19.5" customHeight="1">
      <c r="A16" s="9">
        <v>9</v>
      </c>
      <c r="B16" s="21">
        <f>SUM(D16:D17)</f>
        <v>46084</v>
      </c>
      <c r="C16" s="29" t="s">
        <v>30</v>
      </c>
      <c r="D16" s="36">
        <f t="shared" si="0"/>
        <v>21750</v>
      </c>
      <c r="E16" s="36">
        <f>'９月'!E6</f>
        <v>-45</v>
      </c>
      <c r="F16" s="41">
        <f>SUM('９月'!$F$6:$F$7)</f>
        <v>21095</v>
      </c>
      <c r="G16" s="41">
        <f>SUM('９月'!$G$6:$G$7)</f>
        <v>-56</v>
      </c>
      <c r="H16" s="36">
        <f>'９月'!$D$8</f>
        <v>2327</v>
      </c>
      <c r="I16" s="36">
        <f>'９月'!$D$10</f>
        <v>8160</v>
      </c>
      <c r="J16" s="36">
        <f>'９月'!$D$12</f>
        <v>1939</v>
      </c>
      <c r="K16" s="36">
        <f>'９月'!$D$14</f>
        <v>2088</v>
      </c>
      <c r="L16" s="36">
        <f>'９月'!$D$16</f>
        <v>1260</v>
      </c>
      <c r="M16" s="36">
        <f>'９月'!$D$18</f>
        <v>311</v>
      </c>
      <c r="N16" s="36">
        <f>'９月'!$D$20</f>
        <v>313</v>
      </c>
      <c r="O16" s="36">
        <f>'９月'!$D$22</f>
        <v>1619</v>
      </c>
      <c r="P16" s="53">
        <f>'９月'!$D$24</f>
        <v>3733</v>
      </c>
      <c r="Q16" s="64">
        <f>'９月'!$L$6</f>
        <v>40</v>
      </c>
      <c r="R16" s="36">
        <f>'９月'!$Q$6</f>
        <v>67</v>
      </c>
      <c r="S16" s="78">
        <f t="shared" si="1"/>
        <v>-27</v>
      </c>
      <c r="T16" s="87">
        <f>'９月'!$S$6</f>
        <v>6</v>
      </c>
      <c r="U16" s="36">
        <f>'９月'!$T$6</f>
        <v>24</v>
      </c>
      <c r="V16" s="78">
        <f t="shared" si="2"/>
        <v>-18</v>
      </c>
      <c r="X16" s="95" t="s">
        <v>63</v>
      </c>
      <c r="Y16" s="99">
        <f t="shared" si="3"/>
        <v>46</v>
      </c>
      <c r="Z16" s="99">
        <f t="shared" si="3"/>
        <v>38</v>
      </c>
      <c r="AA16" s="99">
        <f t="shared" si="4"/>
        <v>8</v>
      </c>
      <c r="AB16" s="99">
        <f t="shared" si="5"/>
        <v>7</v>
      </c>
      <c r="AC16" s="99">
        <f t="shared" si="5"/>
        <v>45</v>
      </c>
      <c r="AD16" s="99">
        <f t="shared" si="6"/>
        <v>-38</v>
      </c>
      <c r="AE16" s="99">
        <f t="shared" si="7"/>
        <v>-30</v>
      </c>
      <c r="AG16" s="95" t="s">
        <v>63</v>
      </c>
      <c r="AH16" s="104">
        <f t="shared" ref="AH16:AN16" si="13">Y16+Y17</f>
        <v>92</v>
      </c>
      <c r="AI16" s="104">
        <f t="shared" si="13"/>
        <v>70</v>
      </c>
      <c r="AJ16" s="104">
        <f t="shared" si="13"/>
        <v>22</v>
      </c>
      <c r="AK16" s="104">
        <f t="shared" si="13"/>
        <v>15</v>
      </c>
      <c r="AL16" s="104">
        <f t="shared" si="13"/>
        <v>76</v>
      </c>
      <c r="AM16" s="104">
        <f t="shared" si="13"/>
        <v>-61</v>
      </c>
      <c r="AN16" s="104">
        <f t="shared" si="13"/>
        <v>-39</v>
      </c>
    </row>
    <row r="17" spans="1:40" s="2" customFormat="1" ht="19.5" customHeight="1">
      <c r="A17" s="10"/>
      <c r="B17" s="20"/>
      <c r="C17" s="26" t="s">
        <v>59</v>
      </c>
      <c r="D17" s="33">
        <f t="shared" si="0"/>
        <v>24334</v>
      </c>
      <c r="E17" s="33">
        <f>'９月'!E7</f>
        <v>-49</v>
      </c>
      <c r="F17" s="40">
        <f>IF('４月'!$H$6=0,0,'４月'!$D$8)</f>
        <v>2349</v>
      </c>
      <c r="G17" s="40">
        <f>IF('４月'!$H$6=0,0,'４月'!$D$8)</f>
        <v>2349</v>
      </c>
      <c r="H17" s="33">
        <f>'９月'!$D$9</f>
        <v>2758</v>
      </c>
      <c r="I17" s="33">
        <f>'９月'!$D$11</f>
        <v>9213</v>
      </c>
      <c r="J17" s="33">
        <f>'９月'!$D$13</f>
        <v>2223</v>
      </c>
      <c r="K17" s="33">
        <f>'９月'!$D$15</f>
        <v>2229</v>
      </c>
      <c r="L17" s="33">
        <f>'９月'!$D$17</f>
        <v>1271</v>
      </c>
      <c r="M17" s="33">
        <f>'９月'!$D$19</f>
        <v>297</v>
      </c>
      <c r="N17" s="33">
        <f>'９月'!$D$21</f>
        <v>373</v>
      </c>
      <c r="O17" s="33">
        <f>'９月'!$D$23</f>
        <v>1918</v>
      </c>
      <c r="P17" s="54">
        <f>'９月'!$D$25</f>
        <v>4052</v>
      </c>
      <c r="Q17" s="16">
        <f>'９月'!$L$7</f>
        <v>28</v>
      </c>
      <c r="R17" s="33">
        <f>'９月'!$Q$7</f>
        <v>39</v>
      </c>
      <c r="S17" s="79">
        <f t="shared" si="1"/>
        <v>-11</v>
      </c>
      <c r="T17" s="88">
        <f>'９月'!$S$7</f>
        <v>3</v>
      </c>
      <c r="U17" s="33">
        <f>'９月'!$T$7</f>
        <v>41</v>
      </c>
      <c r="V17" s="79">
        <f t="shared" si="2"/>
        <v>-38</v>
      </c>
      <c r="X17" s="95"/>
      <c r="Y17" s="99">
        <f t="shared" si="3"/>
        <v>46</v>
      </c>
      <c r="Z17" s="99">
        <f t="shared" si="3"/>
        <v>32</v>
      </c>
      <c r="AA17" s="99">
        <f t="shared" si="4"/>
        <v>14</v>
      </c>
      <c r="AB17" s="99">
        <f t="shared" si="5"/>
        <v>8</v>
      </c>
      <c r="AC17" s="99">
        <f t="shared" si="5"/>
        <v>31</v>
      </c>
      <c r="AD17" s="99">
        <f t="shared" si="6"/>
        <v>-23</v>
      </c>
      <c r="AE17" s="99">
        <f t="shared" si="7"/>
        <v>-9</v>
      </c>
      <c r="AG17" s="95"/>
      <c r="AH17" s="105"/>
      <c r="AI17" s="105"/>
      <c r="AJ17" s="105"/>
      <c r="AK17" s="105"/>
      <c r="AL17" s="105"/>
      <c r="AM17" s="105"/>
      <c r="AN17" s="105"/>
    </row>
    <row r="18" spans="1:40" s="2" customFormat="1" ht="19.5" customHeight="1">
      <c r="A18" s="11">
        <v>10</v>
      </c>
      <c r="B18" s="21">
        <f>SUM(D18:D19)</f>
        <v>46045</v>
      </c>
      <c r="C18" s="27" t="s">
        <v>30</v>
      </c>
      <c r="D18" s="34">
        <f t="shared" si="0"/>
        <v>21720</v>
      </c>
      <c r="E18" s="36">
        <f>'１０月'!E6</f>
        <v>-30</v>
      </c>
      <c r="F18" s="41">
        <f>SUM('１０月'!$F$6:$F$7)</f>
        <v>21107</v>
      </c>
      <c r="G18" s="41">
        <f>SUM('１０月'!$G$6:$G$7)</f>
        <v>12</v>
      </c>
      <c r="H18" s="36">
        <f>'１０月'!$D$8</f>
        <v>2324</v>
      </c>
      <c r="I18" s="36">
        <f>'１０月'!$D$10</f>
        <v>8158</v>
      </c>
      <c r="J18" s="36">
        <f>'１０月'!$D$12</f>
        <v>1932</v>
      </c>
      <c r="K18" s="36">
        <f>'１０月'!$D$14</f>
        <v>2081</v>
      </c>
      <c r="L18" s="36">
        <f>'１０月'!$D$16</f>
        <v>1257</v>
      </c>
      <c r="M18" s="36">
        <f>'１０月'!$D$18</f>
        <v>310</v>
      </c>
      <c r="N18" s="36">
        <f>'１０月'!$D$20</f>
        <v>314</v>
      </c>
      <c r="O18" s="36">
        <f>'１０月'!$D$22</f>
        <v>1615</v>
      </c>
      <c r="P18" s="53">
        <f>'１０月'!$D$24</f>
        <v>3729</v>
      </c>
      <c r="Q18" s="64">
        <f>'１０月'!$L$6</f>
        <v>46</v>
      </c>
      <c r="R18" s="36">
        <f>'１０月'!$Q$6</f>
        <v>38</v>
      </c>
      <c r="S18" s="80">
        <f t="shared" si="1"/>
        <v>8</v>
      </c>
      <c r="T18" s="87">
        <f>'１０月'!$S$6</f>
        <v>7</v>
      </c>
      <c r="U18" s="36">
        <f>'１０月'!$T$6</f>
        <v>45</v>
      </c>
      <c r="V18" s="80">
        <f t="shared" si="2"/>
        <v>-38</v>
      </c>
      <c r="X18" s="95" t="s">
        <v>3</v>
      </c>
      <c r="Y18" s="99">
        <f t="shared" si="3"/>
        <v>43</v>
      </c>
      <c r="Z18" s="99">
        <f t="shared" si="3"/>
        <v>47</v>
      </c>
      <c r="AA18" s="99">
        <f t="shared" si="4"/>
        <v>-4</v>
      </c>
      <c r="AB18" s="99">
        <f t="shared" si="5"/>
        <v>7</v>
      </c>
      <c r="AC18" s="99">
        <f t="shared" si="5"/>
        <v>33</v>
      </c>
      <c r="AD18" s="99">
        <f t="shared" si="6"/>
        <v>-26</v>
      </c>
      <c r="AE18" s="99">
        <f t="shared" si="7"/>
        <v>-30</v>
      </c>
      <c r="AG18" s="95" t="s">
        <v>3</v>
      </c>
      <c r="AH18" s="104">
        <f t="shared" ref="AH18:AN18" si="14">Y18+Y19</f>
        <v>88</v>
      </c>
      <c r="AI18" s="104">
        <f t="shared" si="14"/>
        <v>85</v>
      </c>
      <c r="AJ18" s="104">
        <f t="shared" si="14"/>
        <v>3</v>
      </c>
      <c r="AK18" s="104">
        <f t="shared" si="14"/>
        <v>15</v>
      </c>
      <c r="AL18" s="104">
        <f t="shared" si="14"/>
        <v>64</v>
      </c>
      <c r="AM18" s="104">
        <f t="shared" si="14"/>
        <v>-49</v>
      </c>
      <c r="AN18" s="104">
        <f t="shared" si="14"/>
        <v>-46</v>
      </c>
    </row>
    <row r="19" spans="1:40" s="2" customFormat="1" ht="19.5" customHeight="1">
      <c r="A19" s="8"/>
      <c r="B19" s="20"/>
      <c r="C19" s="28" t="s">
        <v>59</v>
      </c>
      <c r="D19" s="35">
        <f t="shared" si="0"/>
        <v>24325</v>
      </c>
      <c r="E19" s="33">
        <f>'１０月'!E7</f>
        <v>-9</v>
      </c>
      <c r="F19" s="40">
        <f>IF('４月'!$H$6=0,0,'４月'!$D$8)</f>
        <v>2349</v>
      </c>
      <c r="G19" s="40">
        <f>IF('４月'!$H$6=0,0,'４月'!$D$8)</f>
        <v>2349</v>
      </c>
      <c r="H19" s="33">
        <f>'１０月'!$D$9</f>
        <v>2759</v>
      </c>
      <c r="I19" s="33">
        <f>'１０月'!$D$11</f>
        <v>9208</v>
      </c>
      <c r="J19" s="33">
        <f>'１０月'!$D$13</f>
        <v>2231</v>
      </c>
      <c r="K19" s="33">
        <f>'１０月'!$D$15</f>
        <v>2236</v>
      </c>
      <c r="L19" s="33">
        <f>'１０月'!$D$17</f>
        <v>1263</v>
      </c>
      <c r="M19" s="33">
        <f>'１０月'!$D$19</f>
        <v>294</v>
      </c>
      <c r="N19" s="33">
        <f>'１０月'!$D$21</f>
        <v>375</v>
      </c>
      <c r="O19" s="33">
        <f>'１０月'!$D$23</f>
        <v>1917</v>
      </c>
      <c r="P19" s="54">
        <f>'１０月'!$D$25</f>
        <v>4042</v>
      </c>
      <c r="Q19" s="16">
        <f>'１０月'!$L$7</f>
        <v>46</v>
      </c>
      <c r="R19" s="33">
        <f>'１０月'!$Q$7</f>
        <v>32</v>
      </c>
      <c r="S19" s="77">
        <f t="shared" si="1"/>
        <v>14</v>
      </c>
      <c r="T19" s="88">
        <f>'１０月'!$S$7</f>
        <v>8</v>
      </c>
      <c r="U19" s="33">
        <f>'１０月'!$T$7</f>
        <v>31</v>
      </c>
      <c r="V19" s="77">
        <f t="shared" si="2"/>
        <v>-23</v>
      </c>
      <c r="X19" s="95"/>
      <c r="Y19" s="99">
        <f t="shared" si="3"/>
        <v>45</v>
      </c>
      <c r="Z19" s="99">
        <f t="shared" si="3"/>
        <v>38</v>
      </c>
      <c r="AA19" s="99">
        <f t="shared" si="4"/>
        <v>7</v>
      </c>
      <c r="AB19" s="99">
        <f t="shared" si="5"/>
        <v>8</v>
      </c>
      <c r="AC19" s="99">
        <f t="shared" si="5"/>
        <v>31</v>
      </c>
      <c r="AD19" s="99">
        <f t="shared" si="6"/>
        <v>-23</v>
      </c>
      <c r="AE19" s="99">
        <f t="shared" si="7"/>
        <v>-16</v>
      </c>
      <c r="AG19" s="95"/>
      <c r="AH19" s="105"/>
      <c r="AI19" s="105"/>
      <c r="AJ19" s="105"/>
      <c r="AK19" s="105"/>
      <c r="AL19" s="105"/>
      <c r="AM19" s="105"/>
      <c r="AN19" s="105"/>
    </row>
    <row r="20" spans="1:40" s="2" customFormat="1" ht="19.5" customHeight="1">
      <c r="A20" s="9">
        <v>11</v>
      </c>
      <c r="B20" s="21">
        <f>SUM(D20:D21)</f>
        <v>45999</v>
      </c>
      <c r="C20" s="29" t="s">
        <v>30</v>
      </c>
      <c r="D20" s="36">
        <f t="shared" si="0"/>
        <v>21690</v>
      </c>
      <c r="E20" s="36">
        <f>'１１月'!E6</f>
        <v>-30</v>
      </c>
      <c r="F20" s="41">
        <f>SUM('１１月'!$F$6:$F$7)</f>
        <v>21095</v>
      </c>
      <c r="G20" s="41">
        <f>SUM('１１月'!$G$6:$G$7)</f>
        <v>-12</v>
      </c>
      <c r="H20" s="36">
        <f>'１１月'!$D$8</f>
        <v>2322</v>
      </c>
      <c r="I20" s="36">
        <f>'１１月'!$D$10</f>
        <v>8150</v>
      </c>
      <c r="J20" s="36">
        <f>'１１月'!$D$12</f>
        <v>1923</v>
      </c>
      <c r="K20" s="36">
        <f>'１１月'!$D$14</f>
        <v>2084</v>
      </c>
      <c r="L20" s="36">
        <f>'１１月'!$D$16</f>
        <v>1256</v>
      </c>
      <c r="M20" s="36">
        <f>'１１月'!$D$18</f>
        <v>310</v>
      </c>
      <c r="N20" s="36">
        <f>'１１月'!$D$20</f>
        <v>311</v>
      </c>
      <c r="O20" s="36">
        <f>'１１月'!$D$22</f>
        <v>1617</v>
      </c>
      <c r="P20" s="53">
        <f>'１１月'!$D$24</f>
        <v>3717</v>
      </c>
      <c r="Q20" s="64">
        <f>'１１月'!$L$6</f>
        <v>43</v>
      </c>
      <c r="R20" s="36">
        <f>'１１月'!$Q$6</f>
        <v>47</v>
      </c>
      <c r="S20" s="78">
        <f t="shared" si="1"/>
        <v>-4</v>
      </c>
      <c r="T20" s="87">
        <f>'１１月'!$S$6</f>
        <v>7</v>
      </c>
      <c r="U20" s="36">
        <f>'１１月'!$T$6</f>
        <v>33</v>
      </c>
      <c r="V20" s="78">
        <f t="shared" si="2"/>
        <v>-26</v>
      </c>
      <c r="X20" s="95" t="s">
        <v>34</v>
      </c>
      <c r="Y20" s="99">
        <f t="shared" si="3"/>
        <v>17</v>
      </c>
      <c r="Z20" s="99">
        <f t="shared" si="3"/>
        <v>26</v>
      </c>
      <c r="AA20" s="99">
        <f t="shared" si="4"/>
        <v>-9</v>
      </c>
      <c r="AB20" s="99">
        <f t="shared" si="5"/>
        <v>7</v>
      </c>
      <c r="AC20" s="99">
        <f t="shared" si="5"/>
        <v>37</v>
      </c>
      <c r="AD20" s="99">
        <f t="shared" si="6"/>
        <v>-30</v>
      </c>
      <c r="AE20" s="99">
        <f t="shared" si="7"/>
        <v>-39</v>
      </c>
      <c r="AG20" s="95" t="s">
        <v>34</v>
      </c>
      <c r="AH20" s="104">
        <f t="shared" ref="AH20:AN20" si="15">Y20+Y21</f>
        <v>51</v>
      </c>
      <c r="AI20" s="104">
        <f t="shared" si="15"/>
        <v>60</v>
      </c>
      <c r="AJ20" s="104">
        <f t="shared" si="15"/>
        <v>-9</v>
      </c>
      <c r="AK20" s="104">
        <f t="shared" si="15"/>
        <v>14</v>
      </c>
      <c r="AL20" s="104">
        <f t="shared" si="15"/>
        <v>82</v>
      </c>
      <c r="AM20" s="104">
        <f t="shared" si="15"/>
        <v>-68</v>
      </c>
      <c r="AN20" s="104">
        <f t="shared" si="15"/>
        <v>-77</v>
      </c>
    </row>
    <row r="21" spans="1:40" s="2" customFormat="1" ht="19.5" customHeight="1">
      <c r="A21" s="10"/>
      <c r="B21" s="20"/>
      <c r="C21" s="26" t="s">
        <v>59</v>
      </c>
      <c r="D21" s="33">
        <f t="shared" si="0"/>
        <v>24309</v>
      </c>
      <c r="E21" s="33">
        <f>'１１月'!E7</f>
        <v>-16</v>
      </c>
      <c r="F21" s="40">
        <f>IF('４月'!$H$6=0,0,'４月'!$D$8)</f>
        <v>2349</v>
      </c>
      <c r="G21" s="40">
        <f>IF('４月'!$H$6=0,0,'４月'!$D$8)</f>
        <v>2349</v>
      </c>
      <c r="H21" s="33">
        <f>'１１月'!$D$9</f>
        <v>2752</v>
      </c>
      <c r="I21" s="33">
        <f>'１１月'!$D$11</f>
        <v>9205</v>
      </c>
      <c r="J21" s="33">
        <f>'１１月'!$D$13</f>
        <v>2230</v>
      </c>
      <c r="K21" s="33">
        <f>'１１月'!$D$15</f>
        <v>2235</v>
      </c>
      <c r="L21" s="33">
        <f>'１１月'!$D$17</f>
        <v>1262</v>
      </c>
      <c r="M21" s="33">
        <f>'１１月'!$D$19</f>
        <v>296</v>
      </c>
      <c r="N21" s="33">
        <f>'１１月'!$D$21</f>
        <v>371</v>
      </c>
      <c r="O21" s="33">
        <f>'１１月'!$D$23</f>
        <v>1924</v>
      </c>
      <c r="P21" s="54">
        <f>'１１月'!$D$25</f>
        <v>4034</v>
      </c>
      <c r="Q21" s="16">
        <f>'１１月'!$L$7</f>
        <v>45</v>
      </c>
      <c r="R21" s="33">
        <f>'１１月'!$Q$7</f>
        <v>38</v>
      </c>
      <c r="S21" s="79">
        <f t="shared" si="1"/>
        <v>7</v>
      </c>
      <c r="T21" s="88">
        <f>'１１月'!$S$7</f>
        <v>8</v>
      </c>
      <c r="U21" s="33">
        <f>'１１月'!$T$7</f>
        <v>31</v>
      </c>
      <c r="V21" s="79">
        <f t="shared" si="2"/>
        <v>-23</v>
      </c>
      <c r="X21" s="95"/>
      <c r="Y21" s="99">
        <f t="shared" si="3"/>
        <v>34</v>
      </c>
      <c r="Z21" s="99">
        <f t="shared" si="3"/>
        <v>34</v>
      </c>
      <c r="AA21" s="99">
        <f t="shared" si="4"/>
        <v>0</v>
      </c>
      <c r="AB21" s="99">
        <f t="shared" si="5"/>
        <v>7</v>
      </c>
      <c r="AC21" s="99">
        <f t="shared" si="5"/>
        <v>45</v>
      </c>
      <c r="AD21" s="99">
        <f t="shared" si="6"/>
        <v>-38</v>
      </c>
      <c r="AE21" s="99">
        <f t="shared" si="7"/>
        <v>-38</v>
      </c>
      <c r="AG21" s="95"/>
      <c r="AH21" s="105"/>
      <c r="AI21" s="105"/>
      <c r="AJ21" s="105"/>
      <c r="AK21" s="105"/>
      <c r="AL21" s="105"/>
      <c r="AM21" s="105"/>
      <c r="AN21" s="105"/>
    </row>
    <row r="22" spans="1:40" s="2" customFormat="1" ht="19.5" customHeight="1">
      <c r="A22" s="11">
        <v>12</v>
      </c>
      <c r="B22" s="21">
        <f>SUM(D22:D23)</f>
        <v>45922</v>
      </c>
      <c r="C22" s="27" t="s">
        <v>30</v>
      </c>
      <c r="D22" s="34">
        <f t="shared" si="0"/>
        <v>21651</v>
      </c>
      <c r="E22" s="34">
        <f>'１２月'!E6</f>
        <v>-39</v>
      </c>
      <c r="F22" s="41">
        <f>SUM('１２月'!$F$6:$F$7)</f>
        <v>21051</v>
      </c>
      <c r="G22" s="41">
        <f>SUM('１２月'!$G$6:$G$7)</f>
        <v>-44</v>
      </c>
      <c r="H22" s="34">
        <f>'１２月'!$D$8</f>
        <v>2325</v>
      </c>
      <c r="I22" s="34">
        <f>'１２月'!$D$10</f>
        <v>8138</v>
      </c>
      <c r="J22" s="34">
        <f>'１２月'!$D$12</f>
        <v>1922</v>
      </c>
      <c r="K22" s="34">
        <f>'１２月'!$D$14</f>
        <v>2078</v>
      </c>
      <c r="L22" s="34">
        <f>'１２月'!$D$16</f>
        <v>1246</v>
      </c>
      <c r="M22" s="34">
        <f>'１２月'!$D$18</f>
        <v>310</v>
      </c>
      <c r="N22" s="34">
        <f>'１２月'!$D$20</f>
        <v>310</v>
      </c>
      <c r="O22" s="34">
        <f>'１２月'!$D$22</f>
        <v>1615</v>
      </c>
      <c r="P22" s="55">
        <f>'１２月'!$D$24</f>
        <v>3707</v>
      </c>
      <c r="Q22" s="65">
        <f>'１２月'!$L$6</f>
        <v>17</v>
      </c>
      <c r="R22" s="34">
        <f>'１２月'!$Q$6</f>
        <v>26</v>
      </c>
      <c r="S22" s="80">
        <f t="shared" si="1"/>
        <v>-9</v>
      </c>
      <c r="T22" s="89">
        <f>'１２月'!$S$6</f>
        <v>7</v>
      </c>
      <c r="U22" s="34">
        <f>'１２月'!$T$6</f>
        <v>37</v>
      </c>
      <c r="V22" s="80">
        <f t="shared" si="2"/>
        <v>-30</v>
      </c>
      <c r="X22" s="95" t="s">
        <v>66</v>
      </c>
      <c r="Y22" s="99">
        <f t="shared" si="3"/>
        <v>68</v>
      </c>
      <c r="Z22" s="99">
        <f t="shared" si="3"/>
        <v>94</v>
      </c>
      <c r="AA22" s="99">
        <f t="shared" si="4"/>
        <v>-26</v>
      </c>
      <c r="AB22" s="99">
        <f t="shared" si="5"/>
        <v>6</v>
      </c>
      <c r="AC22" s="99">
        <f t="shared" si="5"/>
        <v>26</v>
      </c>
      <c r="AD22" s="99">
        <f t="shared" si="6"/>
        <v>-20</v>
      </c>
      <c r="AE22" s="99">
        <f t="shared" si="7"/>
        <v>-46</v>
      </c>
      <c r="AG22" s="95" t="s">
        <v>66</v>
      </c>
      <c r="AH22" s="104">
        <f t="shared" ref="AH22:AN22" si="16">Y22+Y23</f>
        <v>110</v>
      </c>
      <c r="AI22" s="104">
        <f t="shared" si="16"/>
        <v>137</v>
      </c>
      <c r="AJ22" s="104">
        <f t="shared" si="16"/>
        <v>-27</v>
      </c>
      <c r="AK22" s="104">
        <f t="shared" si="16"/>
        <v>17</v>
      </c>
      <c r="AL22" s="104">
        <f t="shared" si="16"/>
        <v>63</v>
      </c>
      <c r="AM22" s="104">
        <f t="shared" si="16"/>
        <v>-46</v>
      </c>
      <c r="AN22" s="104">
        <f t="shared" si="16"/>
        <v>-73</v>
      </c>
    </row>
    <row r="23" spans="1:40" s="2" customFormat="1" ht="19.5" customHeight="1">
      <c r="A23" s="8"/>
      <c r="B23" s="20"/>
      <c r="C23" s="28" t="s">
        <v>59</v>
      </c>
      <c r="D23" s="35">
        <f t="shared" si="0"/>
        <v>24271</v>
      </c>
      <c r="E23" s="35">
        <f>'１２月'!E7</f>
        <v>-38</v>
      </c>
      <c r="F23" s="40">
        <f>IF('４月'!$H$6=0,0,'４月'!$D$8)</f>
        <v>2349</v>
      </c>
      <c r="G23" s="40">
        <f>IF('４月'!$H$6=0,0,'４月'!$D$8)</f>
        <v>2349</v>
      </c>
      <c r="H23" s="35">
        <f>'１２月'!$D$9</f>
        <v>2756</v>
      </c>
      <c r="I23" s="35">
        <f>'１２月'!$D$11</f>
        <v>9198</v>
      </c>
      <c r="J23" s="35">
        <f>'１２月'!$D$13</f>
        <v>2224</v>
      </c>
      <c r="K23" s="35">
        <f>'１２月'!$D$15</f>
        <v>2235</v>
      </c>
      <c r="L23" s="35">
        <f>'１２月'!$D$17</f>
        <v>1254</v>
      </c>
      <c r="M23" s="35">
        <f>'１２月'!$D$19</f>
        <v>293</v>
      </c>
      <c r="N23" s="35">
        <f>'１２月'!$D$21</f>
        <v>368</v>
      </c>
      <c r="O23" s="35">
        <f>'１２月'!$D$23</f>
        <v>1919</v>
      </c>
      <c r="P23" s="52">
        <f>'１２月'!$D$25</f>
        <v>4024</v>
      </c>
      <c r="Q23" s="63">
        <f>'１２月'!$L$7</f>
        <v>34</v>
      </c>
      <c r="R23" s="35">
        <f>'１２月'!$Q$7</f>
        <v>34</v>
      </c>
      <c r="S23" s="77">
        <f t="shared" si="1"/>
        <v>0</v>
      </c>
      <c r="T23" s="86">
        <f>'１２月'!$S$7</f>
        <v>7</v>
      </c>
      <c r="U23" s="35">
        <f>'１２月'!$T$7</f>
        <v>45</v>
      </c>
      <c r="V23" s="77">
        <f t="shared" si="2"/>
        <v>-38</v>
      </c>
      <c r="X23" s="95"/>
      <c r="Y23" s="99">
        <f t="shared" si="3"/>
        <v>42</v>
      </c>
      <c r="Z23" s="99">
        <f t="shared" si="3"/>
        <v>43</v>
      </c>
      <c r="AA23" s="99">
        <f t="shared" si="4"/>
        <v>-1</v>
      </c>
      <c r="AB23" s="99">
        <f t="shared" si="5"/>
        <v>11</v>
      </c>
      <c r="AC23" s="99">
        <f t="shared" si="5"/>
        <v>37</v>
      </c>
      <c r="AD23" s="99">
        <f t="shared" si="6"/>
        <v>-26</v>
      </c>
      <c r="AE23" s="99">
        <f t="shared" si="7"/>
        <v>-27</v>
      </c>
      <c r="AG23" s="95"/>
      <c r="AH23" s="105"/>
      <c r="AI23" s="105"/>
      <c r="AJ23" s="105"/>
      <c r="AK23" s="105"/>
      <c r="AL23" s="105"/>
      <c r="AM23" s="105"/>
      <c r="AN23" s="105"/>
    </row>
    <row r="24" spans="1:40" s="2" customFormat="1" ht="19.5" customHeight="1">
      <c r="A24" s="9">
        <v>1</v>
      </c>
      <c r="B24" s="21">
        <f>SUM(D24:D25)</f>
        <v>45849</v>
      </c>
      <c r="C24" s="29" t="s">
        <v>30</v>
      </c>
      <c r="D24" s="36">
        <f t="shared" si="0"/>
        <v>21605</v>
      </c>
      <c r="E24" s="36">
        <f>'１月'!E6</f>
        <v>-46</v>
      </c>
      <c r="F24" s="41">
        <f>SUM('１月'!$F$6:$F$7)</f>
        <v>21001</v>
      </c>
      <c r="G24" s="41">
        <f>SUM('１月'!$G$6:$G$7)</f>
        <v>-50</v>
      </c>
      <c r="H24" s="36">
        <f>'１月'!$D$8</f>
        <v>2320</v>
      </c>
      <c r="I24" s="36">
        <f>'１月'!$D$10</f>
        <v>8116</v>
      </c>
      <c r="J24" s="36">
        <f>'１月'!$D$12</f>
        <v>1924</v>
      </c>
      <c r="K24" s="36">
        <f>'１月'!$D$14</f>
        <v>2077</v>
      </c>
      <c r="L24" s="36">
        <f>'１月'!$D$16</f>
        <v>1233</v>
      </c>
      <c r="M24" s="36">
        <f>'１月'!$D$18</f>
        <v>308</v>
      </c>
      <c r="N24" s="36">
        <f>'１月'!$D$20</f>
        <v>316</v>
      </c>
      <c r="O24" s="36">
        <f>'１月'!$D$22</f>
        <v>1616</v>
      </c>
      <c r="P24" s="53">
        <f>'１月'!$D$24</f>
        <v>3695</v>
      </c>
      <c r="Q24" s="64">
        <f>'１月'!$L$6</f>
        <v>68</v>
      </c>
      <c r="R24" s="36">
        <f>'１月'!$Q$6</f>
        <v>94</v>
      </c>
      <c r="S24" s="78">
        <f t="shared" si="1"/>
        <v>-26</v>
      </c>
      <c r="T24" s="87">
        <f>'１月'!$S$6</f>
        <v>6</v>
      </c>
      <c r="U24" s="36">
        <f>'１月'!$T$6</f>
        <v>26</v>
      </c>
      <c r="V24" s="78">
        <f t="shared" si="2"/>
        <v>-20</v>
      </c>
      <c r="X24" s="95" t="s">
        <v>67</v>
      </c>
      <c r="Y24" s="99">
        <f t="shared" si="3"/>
        <v>33</v>
      </c>
      <c r="Z24" s="99">
        <f t="shared" si="3"/>
        <v>56</v>
      </c>
      <c r="AA24" s="99">
        <f t="shared" si="4"/>
        <v>-23</v>
      </c>
      <c r="AB24" s="99">
        <f t="shared" si="5"/>
        <v>12</v>
      </c>
      <c r="AC24" s="99">
        <f t="shared" si="5"/>
        <v>38</v>
      </c>
      <c r="AD24" s="99">
        <f t="shared" si="6"/>
        <v>-26</v>
      </c>
      <c r="AE24" s="99">
        <f t="shared" si="7"/>
        <v>-49</v>
      </c>
      <c r="AG24" s="95" t="s">
        <v>67</v>
      </c>
      <c r="AH24" s="104">
        <f t="shared" ref="AH24:AN24" si="17">Y24+Y25</f>
        <v>70</v>
      </c>
      <c r="AI24" s="104">
        <f t="shared" si="17"/>
        <v>104</v>
      </c>
      <c r="AJ24" s="104">
        <f t="shared" si="17"/>
        <v>-34</v>
      </c>
      <c r="AK24" s="104">
        <f t="shared" si="17"/>
        <v>17</v>
      </c>
      <c r="AL24" s="104">
        <f t="shared" si="17"/>
        <v>83</v>
      </c>
      <c r="AM24" s="104">
        <f t="shared" si="17"/>
        <v>-66</v>
      </c>
      <c r="AN24" s="104">
        <f t="shared" si="17"/>
        <v>-100</v>
      </c>
    </row>
    <row r="25" spans="1:40" s="2" customFormat="1" ht="19.5" customHeight="1">
      <c r="A25" s="10"/>
      <c r="B25" s="20"/>
      <c r="C25" s="26" t="s">
        <v>59</v>
      </c>
      <c r="D25" s="33">
        <f t="shared" si="0"/>
        <v>24244</v>
      </c>
      <c r="E25" s="33">
        <f>'１月'!E7</f>
        <v>-27</v>
      </c>
      <c r="F25" s="40">
        <f>IF('４月'!$H$6=0,0,'４月'!$D$8)</f>
        <v>2349</v>
      </c>
      <c r="G25" s="40">
        <f>IF('４月'!$H$6=0,0,'４月'!$D$8)</f>
        <v>2349</v>
      </c>
      <c r="H25" s="33">
        <f>'１月'!$D$9</f>
        <v>2752</v>
      </c>
      <c r="I25" s="33">
        <f>'１月'!$D$11</f>
        <v>9203</v>
      </c>
      <c r="J25" s="33">
        <f>'１月'!$D$13</f>
        <v>2212</v>
      </c>
      <c r="K25" s="33">
        <f>'１月'!$D$15</f>
        <v>2234</v>
      </c>
      <c r="L25" s="33">
        <f>'１月'!$D$17</f>
        <v>1252</v>
      </c>
      <c r="M25" s="33">
        <f>'１月'!$D$19</f>
        <v>293</v>
      </c>
      <c r="N25" s="33">
        <f>'１月'!$D$21</f>
        <v>368</v>
      </c>
      <c r="O25" s="33">
        <f>'１月'!$D$23</f>
        <v>1912</v>
      </c>
      <c r="P25" s="54">
        <f>'１月'!$D$25</f>
        <v>4018</v>
      </c>
      <c r="Q25" s="16">
        <f>'１月'!$L$7</f>
        <v>42</v>
      </c>
      <c r="R25" s="33">
        <f>'１月'!$Q$7</f>
        <v>43</v>
      </c>
      <c r="S25" s="79">
        <f t="shared" si="1"/>
        <v>-1</v>
      </c>
      <c r="T25" s="88">
        <f>'１月'!$S$7</f>
        <v>11</v>
      </c>
      <c r="U25" s="33">
        <f>'１月'!$T$7</f>
        <v>37</v>
      </c>
      <c r="V25" s="79">
        <f t="shared" si="2"/>
        <v>-26</v>
      </c>
      <c r="X25" s="95"/>
      <c r="Y25" s="99">
        <f t="shared" si="3"/>
        <v>37</v>
      </c>
      <c r="Z25" s="99">
        <f t="shared" si="3"/>
        <v>48</v>
      </c>
      <c r="AA25" s="99">
        <f t="shared" si="4"/>
        <v>-11</v>
      </c>
      <c r="AB25" s="99">
        <f t="shared" si="5"/>
        <v>5</v>
      </c>
      <c r="AC25" s="99">
        <f t="shared" si="5"/>
        <v>45</v>
      </c>
      <c r="AD25" s="99">
        <f t="shared" si="6"/>
        <v>-40</v>
      </c>
      <c r="AE25" s="99">
        <f t="shared" si="7"/>
        <v>-51</v>
      </c>
      <c r="AG25" s="95"/>
      <c r="AH25" s="105"/>
      <c r="AI25" s="105"/>
      <c r="AJ25" s="105"/>
      <c r="AK25" s="105"/>
      <c r="AL25" s="105"/>
      <c r="AM25" s="105"/>
      <c r="AN25" s="105"/>
    </row>
    <row r="26" spans="1:40" s="2" customFormat="1" ht="19.5" customHeight="1">
      <c r="A26" s="9">
        <v>2</v>
      </c>
      <c r="B26" s="21">
        <f>SUM(D26:D27)</f>
        <v>45749</v>
      </c>
      <c r="C26" s="29" t="s">
        <v>30</v>
      </c>
      <c r="D26" s="36">
        <f t="shared" si="0"/>
        <v>21556</v>
      </c>
      <c r="E26" s="36">
        <f>'２月'!E6</f>
        <v>-49</v>
      </c>
      <c r="F26" s="41">
        <f>SUM('２月'!$F$6:$F$7)</f>
        <v>20958</v>
      </c>
      <c r="G26" s="41">
        <f>SUM('２月'!$G$6:$G$7)</f>
        <v>-43</v>
      </c>
      <c r="H26" s="36">
        <f>'２月'!$D$8</f>
        <v>2312</v>
      </c>
      <c r="I26" s="36">
        <f>'２月'!$D$10</f>
        <v>8103</v>
      </c>
      <c r="J26" s="36">
        <f>'２月'!$D$12</f>
        <v>1928</v>
      </c>
      <c r="K26" s="36">
        <f>'２月'!$D$14</f>
        <v>2069</v>
      </c>
      <c r="L26" s="36">
        <f>'２月'!$D$16</f>
        <v>1227</v>
      </c>
      <c r="M26" s="36">
        <f>'２月'!$D$18</f>
        <v>309</v>
      </c>
      <c r="N26" s="36">
        <f>'２月'!$D$20</f>
        <v>314</v>
      </c>
      <c r="O26" s="36">
        <f>'２月'!$D$22</f>
        <v>1617</v>
      </c>
      <c r="P26" s="53">
        <f>'２月'!$D$24</f>
        <v>3677</v>
      </c>
      <c r="Q26" s="64">
        <f>'２月'!$L$6</f>
        <v>33</v>
      </c>
      <c r="R26" s="36">
        <f>'２月'!$Q$6</f>
        <v>56</v>
      </c>
      <c r="S26" s="78">
        <f t="shared" si="1"/>
        <v>-23</v>
      </c>
      <c r="T26" s="87">
        <f>'２月'!$S$6</f>
        <v>12</v>
      </c>
      <c r="U26" s="36">
        <f>'２月'!$T$6</f>
        <v>38</v>
      </c>
      <c r="V26" s="78">
        <f t="shared" si="2"/>
        <v>-26</v>
      </c>
      <c r="X26" s="95" t="s">
        <v>41</v>
      </c>
      <c r="Y26" s="99">
        <f t="shared" si="3"/>
        <v>0</v>
      </c>
      <c r="Z26" s="99">
        <f t="shared" si="3"/>
        <v>0</v>
      </c>
      <c r="AA26" s="99">
        <f t="shared" si="4"/>
        <v>0</v>
      </c>
      <c r="AB26" s="99">
        <f t="shared" si="5"/>
        <v>0</v>
      </c>
      <c r="AC26" s="99">
        <f t="shared" si="5"/>
        <v>0</v>
      </c>
      <c r="AD26" s="99">
        <f t="shared" si="6"/>
        <v>0</v>
      </c>
      <c r="AE26" s="99">
        <f t="shared" si="7"/>
        <v>0</v>
      </c>
      <c r="AG26" s="95" t="s">
        <v>41</v>
      </c>
      <c r="AH26" s="104">
        <f t="shared" ref="AH26:AN26" si="18">Y26+Y27</f>
        <v>0</v>
      </c>
      <c r="AI26" s="104">
        <f t="shared" si="18"/>
        <v>0</v>
      </c>
      <c r="AJ26" s="104">
        <f t="shared" si="18"/>
        <v>0</v>
      </c>
      <c r="AK26" s="104">
        <f t="shared" si="18"/>
        <v>0</v>
      </c>
      <c r="AL26" s="104">
        <f t="shared" si="18"/>
        <v>0</v>
      </c>
      <c r="AM26" s="104">
        <f t="shared" si="18"/>
        <v>0</v>
      </c>
      <c r="AN26" s="104">
        <f t="shared" si="18"/>
        <v>0</v>
      </c>
    </row>
    <row r="27" spans="1:40" s="2" customFormat="1" ht="19.5" customHeight="1">
      <c r="A27" s="10"/>
      <c r="B27" s="20"/>
      <c r="C27" s="26" t="s">
        <v>59</v>
      </c>
      <c r="D27" s="33">
        <f t="shared" si="0"/>
        <v>24193</v>
      </c>
      <c r="E27" s="33">
        <f>'２月'!E7</f>
        <v>-51</v>
      </c>
      <c r="F27" s="40">
        <f>IF('４月'!$H$6=0,0,'４月'!$D$8)</f>
        <v>2349</v>
      </c>
      <c r="G27" s="40">
        <f>IF('４月'!$H$6=0,0,'４月'!$D$8)</f>
        <v>2349</v>
      </c>
      <c r="H27" s="33">
        <f>'２月'!$D$9</f>
        <v>2752</v>
      </c>
      <c r="I27" s="33">
        <f>'２月'!$D$11</f>
        <v>9187</v>
      </c>
      <c r="J27" s="33">
        <f>'２月'!$D$13</f>
        <v>2197</v>
      </c>
      <c r="K27" s="33">
        <f>'２月'!$D$15</f>
        <v>2239</v>
      </c>
      <c r="L27" s="33">
        <f>'２月'!$D$17</f>
        <v>1242</v>
      </c>
      <c r="M27" s="33">
        <f>'２月'!$D$19</f>
        <v>292</v>
      </c>
      <c r="N27" s="33">
        <f>'２月'!$D$21</f>
        <v>366</v>
      </c>
      <c r="O27" s="33">
        <f>'２月'!$D$23</f>
        <v>1909</v>
      </c>
      <c r="P27" s="54">
        <f>'２月'!$D$25</f>
        <v>4009</v>
      </c>
      <c r="Q27" s="16">
        <f>'２月'!$L$7</f>
        <v>37</v>
      </c>
      <c r="R27" s="33">
        <f>'２月'!$Q$7</f>
        <v>48</v>
      </c>
      <c r="S27" s="79">
        <f t="shared" si="1"/>
        <v>-11</v>
      </c>
      <c r="T27" s="88">
        <f>'２月'!$S$7</f>
        <v>5</v>
      </c>
      <c r="U27" s="33">
        <f>'２月'!$T$7</f>
        <v>45</v>
      </c>
      <c r="V27" s="79">
        <f t="shared" si="2"/>
        <v>-40</v>
      </c>
      <c r="X27" s="95"/>
      <c r="Y27" s="99">
        <f t="shared" si="3"/>
        <v>0</v>
      </c>
      <c r="Z27" s="99">
        <f t="shared" si="3"/>
        <v>0</v>
      </c>
      <c r="AA27" s="99">
        <f t="shared" si="4"/>
        <v>0</v>
      </c>
      <c r="AB27" s="99">
        <f t="shared" si="5"/>
        <v>0</v>
      </c>
      <c r="AC27" s="99">
        <f t="shared" si="5"/>
        <v>0</v>
      </c>
      <c r="AD27" s="99">
        <f t="shared" si="6"/>
        <v>0</v>
      </c>
      <c r="AE27" s="99">
        <f t="shared" si="7"/>
        <v>0</v>
      </c>
      <c r="AG27" s="95"/>
      <c r="AH27" s="105"/>
      <c r="AI27" s="105"/>
      <c r="AJ27" s="105"/>
      <c r="AK27" s="105"/>
      <c r="AL27" s="105"/>
      <c r="AM27" s="105"/>
      <c r="AN27" s="105"/>
    </row>
    <row r="28" spans="1:40" s="2" customFormat="1" ht="19.5" customHeight="1">
      <c r="A28" s="11">
        <v>3</v>
      </c>
      <c r="B28" s="21">
        <f>SUM(D28:D29)</f>
        <v>45749</v>
      </c>
      <c r="C28" s="27" t="s">
        <v>30</v>
      </c>
      <c r="D28" s="34">
        <f t="shared" si="0"/>
        <v>21556</v>
      </c>
      <c r="E28" s="34">
        <f>'３月'!E6</f>
        <v>0</v>
      </c>
      <c r="F28" s="41">
        <f>SUM('３月'!$F$6:$F$7)</f>
        <v>20958</v>
      </c>
      <c r="G28" s="41">
        <f>SUM('３月'!$G$6:$G$7)</f>
        <v>0</v>
      </c>
      <c r="H28" s="34">
        <f>'３月'!$D$8</f>
        <v>2312</v>
      </c>
      <c r="I28" s="34">
        <f>'３月'!$D$10</f>
        <v>8103</v>
      </c>
      <c r="J28" s="34">
        <f>'３月'!$D$12</f>
        <v>1928</v>
      </c>
      <c r="K28" s="34">
        <f>'３月'!$D$14</f>
        <v>2069</v>
      </c>
      <c r="L28" s="34">
        <f>'３月'!$D$16</f>
        <v>1227</v>
      </c>
      <c r="M28" s="34">
        <f>'３月'!$D$18</f>
        <v>309</v>
      </c>
      <c r="N28" s="34">
        <f>'３月'!$D$20</f>
        <v>314</v>
      </c>
      <c r="O28" s="34">
        <f>'３月'!$D$22</f>
        <v>1617</v>
      </c>
      <c r="P28" s="55">
        <f>'３月'!$D$24</f>
        <v>3677</v>
      </c>
      <c r="Q28" s="65">
        <f>'３月'!$L$6</f>
        <v>0</v>
      </c>
      <c r="R28" s="34">
        <f>'３月'!$Q$6</f>
        <v>0</v>
      </c>
      <c r="S28" s="80">
        <f t="shared" si="1"/>
        <v>0</v>
      </c>
      <c r="T28" s="89">
        <f>'３月'!$S$6</f>
        <v>0</v>
      </c>
      <c r="U28" s="34">
        <f>'３月'!$T$6</f>
        <v>0</v>
      </c>
      <c r="V28" s="80">
        <f t="shared" si="2"/>
        <v>0</v>
      </c>
      <c r="X28" s="95" t="s">
        <v>68</v>
      </c>
      <c r="Y28" s="99"/>
      <c r="Z28" s="99"/>
      <c r="AA28" s="99">
        <f t="shared" si="4"/>
        <v>0</v>
      </c>
      <c r="AB28" s="99"/>
      <c r="AC28" s="99"/>
      <c r="AD28" s="99">
        <f t="shared" si="6"/>
        <v>0</v>
      </c>
      <c r="AE28" s="99">
        <f t="shared" si="7"/>
        <v>0</v>
      </c>
      <c r="AG28" s="95" t="s">
        <v>68</v>
      </c>
      <c r="AH28" s="104">
        <f t="shared" ref="AH28:AN28" si="19">Y28+Y29</f>
        <v>0</v>
      </c>
      <c r="AI28" s="104">
        <f t="shared" si="19"/>
        <v>0</v>
      </c>
      <c r="AJ28" s="104">
        <f t="shared" si="19"/>
        <v>0</v>
      </c>
      <c r="AK28" s="104">
        <f t="shared" si="19"/>
        <v>0</v>
      </c>
      <c r="AL28" s="104">
        <f t="shared" si="19"/>
        <v>0</v>
      </c>
      <c r="AM28" s="104">
        <f t="shared" si="19"/>
        <v>0</v>
      </c>
      <c r="AN28" s="104">
        <f t="shared" si="19"/>
        <v>0</v>
      </c>
    </row>
    <row r="29" spans="1:40" s="2" customFormat="1" ht="19.5" customHeight="1">
      <c r="A29" s="12"/>
      <c r="B29" s="22"/>
      <c r="C29" s="30" t="s">
        <v>59</v>
      </c>
      <c r="D29" s="37">
        <f t="shared" si="0"/>
        <v>24193</v>
      </c>
      <c r="E29" s="37">
        <f>'３月'!E7</f>
        <v>0</v>
      </c>
      <c r="F29" s="42">
        <f>IF('４月'!$H$6=0,0,'４月'!$D$8)</f>
        <v>2349</v>
      </c>
      <c r="G29" s="42">
        <f>IF('４月'!$H$6=0,0,'４月'!$D$8)</f>
        <v>2349</v>
      </c>
      <c r="H29" s="37">
        <f>'３月'!$D$9</f>
        <v>2752</v>
      </c>
      <c r="I29" s="37">
        <f>'３月'!$D$11</f>
        <v>9187</v>
      </c>
      <c r="J29" s="37">
        <f>'３月'!$D$13</f>
        <v>2197</v>
      </c>
      <c r="K29" s="37">
        <f>'３月'!$D$15</f>
        <v>2239</v>
      </c>
      <c r="L29" s="37">
        <f>'３月'!$D$17</f>
        <v>1242</v>
      </c>
      <c r="M29" s="37">
        <f>'３月'!$D$19</f>
        <v>292</v>
      </c>
      <c r="N29" s="37">
        <f>'３月'!$D$21</f>
        <v>366</v>
      </c>
      <c r="O29" s="37">
        <f>'３月'!$D$23</f>
        <v>1909</v>
      </c>
      <c r="P29" s="56">
        <f>'３月'!$D$25</f>
        <v>4009</v>
      </c>
      <c r="Q29" s="66">
        <f>'３月'!$L$7</f>
        <v>0</v>
      </c>
      <c r="R29" s="37">
        <f>'３月'!$Q$7</f>
        <v>0</v>
      </c>
      <c r="S29" s="81">
        <f t="shared" si="1"/>
        <v>0</v>
      </c>
      <c r="T29" s="90">
        <f>'３月'!$S$7</f>
        <v>0</v>
      </c>
      <c r="U29" s="37">
        <f>'３月'!$T$7</f>
        <v>0</v>
      </c>
      <c r="V29" s="81">
        <f t="shared" si="2"/>
        <v>0</v>
      </c>
      <c r="X29" s="95"/>
      <c r="Y29" s="99"/>
      <c r="Z29" s="99"/>
      <c r="AA29" s="99">
        <f t="shared" si="4"/>
        <v>0</v>
      </c>
      <c r="AB29" s="99"/>
      <c r="AC29" s="99"/>
      <c r="AD29" s="99">
        <f t="shared" si="6"/>
        <v>0</v>
      </c>
      <c r="AE29" s="99">
        <f t="shared" si="7"/>
        <v>0</v>
      </c>
      <c r="AG29" s="95"/>
      <c r="AH29" s="105"/>
      <c r="AI29" s="105"/>
      <c r="AJ29" s="105"/>
      <c r="AK29" s="105"/>
      <c r="AL29" s="105"/>
      <c r="AM29" s="105"/>
      <c r="AN29" s="105"/>
    </row>
    <row r="30" spans="1:40">
      <c r="C30" s="31"/>
      <c r="O30" s="46" t="s">
        <v>24</v>
      </c>
      <c r="P30" s="57" t="s">
        <v>26</v>
      </c>
      <c r="Q30" s="67">
        <f t="shared" ref="Q30:V31" si="20">SUM(Q6,Q8,Q10,Q12,Q14,Q16,Q18,Q20,Q22,Q24,Q26,Q28)</f>
        <v>656</v>
      </c>
      <c r="R30" s="71">
        <f t="shared" si="20"/>
        <v>807</v>
      </c>
      <c r="S30" s="82">
        <f t="shared" si="20"/>
        <v>-151</v>
      </c>
      <c r="T30" s="91">
        <f t="shared" si="20"/>
        <v>90</v>
      </c>
      <c r="U30" s="71">
        <f t="shared" si="20"/>
        <v>377</v>
      </c>
      <c r="V30" s="82">
        <f t="shared" si="20"/>
        <v>-287</v>
      </c>
      <c r="X30" s="96" t="s">
        <v>5</v>
      </c>
      <c r="Y30" s="1">
        <f t="shared" ref="Y30:AE30" si="21">SUM(Y6:Y29)</f>
        <v>983</v>
      </c>
      <c r="Z30" s="1">
        <f t="shared" si="21"/>
        <v>1070</v>
      </c>
      <c r="AA30" s="1">
        <f t="shared" si="21"/>
        <v>-87</v>
      </c>
      <c r="AB30" s="1">
        <f t="shared" si="21"/>
        <v>156</v>
      </c>
      <c r="AC30" s="1">
        <f t="shared" si="21"/>
        <v>712</v>
      </c>
      <c r="AD30" s="1">
        <f t="shared" si="21"/>
        <v>-556</v>
      </c>
      <c r="AE30" s="1">
        <f t="shared" si="21"/>
        <v>-643</v>
      </c>
      <c r="AG30" s="96" t="s">
        <v>5</v>
      </c>
      <c r="AH30" s="1">
        <f t="shared" ref="AH30:AN30" si="22">SUM(AH6:AH29)</f>
        <v>983</v>
      </c>
      <c r="AI30" s="1">
        <f t="shared" si="22"/>
        <v>1070</v>
      </c>
      <c r="AJ30" s="1">
        <f t="shared" si="22"/>
        <v>-87</v>
      </c>
      <c r="AK30" s="1">
        <f t="shared" si="22"/>
        <v>156</v>
      </c>
      <c r="AL30" s="1">
        <f t="shared" si="22"/>
        <v>712</v>
      </c>
      <c r="AM30" s="1">
        <f t="shared" si="22"/>
        <v>-556</v>
      </c>
      <c r="AN30" s="1">
        <f t="shared" si="22"/>
        <v>-643</v>
      </c>
    </row>
    <row r="31" spans="1:40">
      <c r="C31" s="31"/>
      <c r="D31" s="31"/>
      <c r="O31" s="47"/>
      <c r="P31" s="58" t="s">
        <v>28</v>
      </c>
      <c r="Q31" s="68">
        <f t="shared" si="20"/>
        <v>527</v>
      </c>
      <c r="R31" s="72">
        <f t="shared" si="20"/>
        <v>723</v>
      </c>
      <c r="S31" s="83">
        <f t="shared" si="20"/>
        <v>-196</v>
      </c>
      <c r="T31" s="92">
        <f t="shared" si="20"/>
        <v>83</v>
      </c>
      <c r="U31" s="72">
        <f t="shared" si="20"/>
        <v>413</v>
      </c>
      <c r="V31" s="83">
        <f t="shared" si="20"/>
        <v>-330</v>
      </c>
      <c r="Y31" s="1">
        <f t="shared" ref="Y31:AE32" si="23">SUM(Y6,Y8,Y10,Y12,Y14,Y16,Y18,Y20,Y22,Y24,Y26,Y28)</f>
        <v>553</v>
      </c>
      <c r="Z31" s="1">
        <f t="shared" si="23"/>
        <v>587</v>
      </c>
      <c r="AA31" s="1">
        <f t="shared" si="23"/>
        <v>-34</v>
      </c>
      <c r="AB31" s="1">
        <f t="shared" si="23"/>
        <v>81</v>
      </c>
      <c r="AC31" s="1">
        <f t="shared" si="23"/>
        <v>343</v>
      </c>
      <c r="AD31" s="1">
        <f t="shared" si="23"/>
        <v>-262</v>
      </c>
      <c r="AE31" s="1">
        <f t="shared" si="23"/>
        <v>-296</v>
      </c>
    </row>
    <row r="32" spans="1:40" ht="14.25">
      <c r="C32" s="31"/>
      <c r="D32" s="31"/>
      <c r="O32" s="48"/>
      <c r="P32" s="59" t="s">
        <v>5</v>
      </c>
      <c r="Q32" s="69">
        <f t="shared" ref="Q32:V32" si="24">Q30+Q31</f>
        <v>1183</v>
      </c>
      <c r="R32" s="73">
        <f t="shared" si="24"/>
        <v>1530</v>
      </c>
      <c r="S32" s="84">
        <f t="shared" si="24"/>
        <v>-347</v>
      </c>
      <c r="T32" s="93">
        <f t="shared" si="24"/>
        <v>173</v>
      </c>
      <c r="U32" s="73">
        <f t="shared" si="24"/>
        <v>790</v>
      </c>
      <c r="V32" s="84">
        <f t="shared" si="24"/>
        <v>-617</v>
      </c>
      <c r="Y32" s="1">
        <f t="shared" si="23"/>
        <v>430</v>
      </c>
      <c r="Z32" s="1">
        <f t="shared" si="23"/>
        <v>483</v>
      </c>
      <c r="AA32" s="1">
        <f t="shared" si="23"/>
        <v>-53</v>
      </c>
      <c r="AB32" s="1">
        <f t="shared" si="23"/>
        <v>75</v>
      </c>
      <c r="AC32" s="1">
        <f t="shared" si="23"/>
        <v>369</v>
      </c>
      <c r="AD32" s="1">
        <f t="shared" si="23"/>
        <v>-294</v>
      </c>
      <c r="AE32" s="1">
        <f t="shared" si="23"/>
        <v>-347</v>
      </c>
    </row>
    <row r="33" spans="3:22">
      <c r="C33" s="31"/>
      <c r="D33" s="31"/>
      <c r="Q33" s="1">
        <f t="shared" ref="Q33:V33" si="25">SUM(Q6:Q29)</f>
        <v>1183</v>
      </c>
      <c r="R33" s="1">
        <f t="shared" si="25"/>
        <v>1530</v>
      </c>
      <c r="S33" s="1">
        <f t="shared" si="25"/>
        <v>-347</v>
      </c>
      <c r="T33" s="1">
        <f t="shared" si="25"/>
        <v>173</v>
      </c>
      <c r="U33" s="1">
        <f t="shared" si="25"/>
        <v>790</v>
      </c>
      <c r="V33" s="1">
        <f t="shared" si="25"/>
        <v>-617</v>
      </c>
    </row>
    <row r="34" spans="3:22">
      <c r="C34" s="31"/>
      <c r="D34" s="31"/>
    </row>
    <row r="35" spans="3:22">
      <c r="C35" s="31"/>
      <c r="D35" s="31"/>
    </row>
    <row r="36" spans="3:22">
      <c r="C36" s="31"/>
      <c r="D36" s="31"/>
    </row>
  </sheetData>
  <mergeCells count="170">
    <mergeCell ref="A1:V1"/>
    <mergeCell ref="H4:P4"/>
    <mergeCell ref="Q4:S4"/>
    <mergeCell ref="T4:V4"/>
    <mergeCell ref="Y4:AD4"/>
    <mergeCell ref="AH4:AM4"/>
    <mergeCell ref="A4:A5"/>
    <mergeCell ref="B4:B5"/>
    <mergeCell ref="C4:C5"/>
    <mergeCell ref="F4:F5"/>
    <mergeCell ref="G4:G5"/>
    <mergeCell ref="X4:X5"/>
    <mergeCell ref="AG4:AG5"/>
    <mergeCell ref="A6:A7"/>
    <mergeCell ref="B6:B7"/>
    <mergeCell ref="F6:F7"/>
    <mergeCell ref="G6:G7"/>
    <mergeCell ref="X6:X7"/>
    <mergeCell ref="AG6:AG7"/>
    <mergeCell ref="AH6:AH7"/>
    <mergeCell ref="AI6:AI7"/>
    <mergeCell ref="AJ6:AJ7"/>
    <mergeCell ref="AK6:AK7"/>
    <mergeCell ref="AL6:AL7"/>
    <mergeCell ref="AM6:AM7"/>
    <mergeCell ref="AN6:AN7"/>
    <mergeCell ref="A8:A9"/>
    <mergeCell ref="B8:B9"/>
    <mergeCell ref="F8:F9"/>
    <mergeCell ref="G8:G9"/>
    <mergeCell ref="X8:X9"/>
    <mergeCell ref="AG8:AG9"/>
    <mergeCell ref="AH8:AH9"/>
    <mergeCell ref="AI8:AI9"/>
    <mergeCell ref="AJ8:AJ9"/>
    <mergeCell ref="AK8:AK9"/>
    <mergeCell ref="AL8:AL9"/>
    <mergeCell ref="AM8:AM9"/>
    <mergeCell ref="AN8:AN9"/>
    <mergeCell ref="A10:A11"/>
    <mergeCell ref="B10:B11"/>
    <mergeCell ref="F10:F11"/>
    <mergeCell ref="G10:G11"/>
    <mergeCell ref="X10:X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12:A13"/>
    <mergeCell ref="B12:B13"/>
    <mergeCell ref="F12:F13"/>
    <mergeCell ref="G12:G13"/>
    <mergeCell ref="X12:X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14:A15"/>
    <mergeCell ref="B14:B15"/>
    <mergeCell ref="F14:F15"/>
    <mergeCell ref="G14:G15"/>
    <mergeCell ref="X14:X15"/>
    <mergeCell ref="AG14:AG15"/>
    <mergeCell ref="AH14:AH15"/>
    <mergeCell ref="AI14:AI15"/>
    <mergeCell ref="AJ14:AJ15"/>
    <mergeCell ref="AK14:AK15"/>
    <mergeCell ref="AL14:AL15"/>
    <mergeCell ref="AM14:AM15"/>
    <mergeCell ref="AN14:AN15"/>
    <mergeCell ref="A16:A17"/>
    <mergeCell ref="B16:B17"/>
    <mergeCell ref="F16:F17"/>
    <mergeCell ref="G16:G17"/>
    <mergeCell ref="X16:X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18:A19"/>
    <mergeCell ref="B18:B19"/>
    <mergeCell ref="F18:F19"/>
    <mergeCell ref="G18:G19"/>
    <mergeCell ref="X18:X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20:A21"/>
    <mergeCell ref="B20:B21"/>
    <mergeCell ref="F20:F21"/>
    <mergeCell ref="G20:G21"/>
    <mergeCell ref="X20:X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22:A23"/>
    <mergeCell ref="B22:B23"/>
    <mergeCell ref="F22:F23"/>
    <mergeCell ref="G22:G23"/>
    <mergeCell ref="X22:X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24:A25"/>
    <mergeCell ref="B24:B25"/>
    <mergeCell ref="F24:F25"/>
    <mergeCell ref="G24:G25"/>
    <mergeCell ref="X24:X25"/>
    <mergeCell ref="AG24:AG25"/>
    <mergeCell ref="AH24:AH25"/>
    <mergeCell ref="AI24:AI25"/>
    <mergeCell ref="AJ24:AJ25"/>
    <mergeCell ref="AK24:AK25"/>
    <mergeCell ref="AL24:AL25"/>
    <mergeCell ref="AM24:AM25"/>
    <mergeCell ref="AN24:AN25"/>
    <mergeCell ref="A26:A27"/>
    <mergeCell ref="B26:B27"/>
    <mergeCell ref="F26:F27"/>
    <mergeCell ref="G26:G27"/>
    <mergeCell ref="X26:X27"/>
    <mergeCell ref="AG26:AG27"/>
    <mergeCell ref="AH26:AH27"/>
    <mergeCell ref="AI26:AI27"/>
    <mergeCell ref="AJ26:AJ27"/>
    <mergeCell ref="AK26:AK27"/>
    <mergeCell ref="AL26:AL27"/>
    <mergeCell ref="AM26:AM27"/>
    <mergeCell ref="AN26:AN27"/>
    <mergeCell ref="A28:A29"/>
    <mergeCell ref="B28:B29"/>
    <mergeCell ref="F28:F29"/>
    <mergeCell ref="G28:G29"/>
    <mergeCell ref="X28:X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O30:O32"/>
  </mergeCells>
  <phoneticPr fontId="2"/>
  <pageMargins left="0.38" right="0.2" top="0.37" bottom="0.74803149606299213" header="0.16" footer="0.31496062992125984"/>
  <pageSetup paperSize="9" scale="95" fitToWidth="1" fitToHeight="1" orientation="landscape" usePrinterDefaults="1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3"/>
      <c r="G1" s="143"/>
    </row>
    <row r="2" spans="1:24" ht="22.5" customHeight="1">
      <c r="B2" s="115" t="s">
        <v>80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2.1814640634649187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45922</v>
      </c>
      <c r="C6" s="127" t="s">
        <v>26</v>
      </c>
      <c r="D6" s="134">
        <f>SUMIF(C8:C25,"男",D8:D25)</f>
        <v>21651</v>
      </c>
      <c r="E6" s="135">
        <f t="shared" ref="E6:E25" si="0">SUM(H6:K6,S6)-SUM(M6:P6,T6)</f>
        <v>-39</v>
      </c>
      <c r="F6" s="134">
        <f>X6+G6</f>
        <v>21051</v>
      </c>
      <c r="G6" s="134">
        <f>SUM(G8:G25)</f>
        <v>-44</v>
      </c>
      <c r="H6" s="134">
        <f>SUMIF(C8:C25,"男",H8:H25)</f>
        <v>50</v>
      </c>
      <c r="I6" s="134">
        <f>SUMIF(C8:C25,"男",I8:I25)</f>
        <v>7</v>
      </c>
      <c r="J6" s="134">
        <f>SUMIF(C8:C25,"男",J8:J25)</f>
        <v>10</v>
      </c>
      <c r="K6" s="134">
        <f>SUMIF(C8:C25,"男",K8:K25)</f>
        <v>0</v>
      </c>
      <c r="L6" s="134">
        <f t="shared" ref="L6:L25" si="1">SUM(I6:K6)</f>
        <v>17</v>
      </c>
      <c r="M6" s="134">
        <f>SUMIF(C8:C25,"男",M8:M25)</f>
        <v>50</v>
      </c>
      <c r="N6" s="134">
        <f>SUMIF(C8:C25,"男",N8:N25)</f>
        <v>14</v>
      </c>
      <c r="O6" s="134">
        <f>SUMIF(C8:C25,"男",O8:O25)</f>
        <v>12</v>
      </c>
      <c r="P6" s="134">
        <f>SUMIF(C8:C25,"男",P8:P25)</f>
        <v>0</v>
      </c>
      <c r="Q6" s="134">
        <f t="shared" ref="Q6:Q25" si="2">SUM(N6:P6)</f>
        <v>26</v>
      </c>
      <c r="R6" s="134">
        <f t="shared" ref="R6:R25" si="3">SUM(L6-Q6)</f>
        <v>-9</v>
      </c>
      <c r="S6" s="134">
        <f>SUMIF(C8:C25,"男",S8:S25)</f>
        <v>7</v>
      </c>
      <c r="T6" s="134">
        <f>SUMIF(C8:C25,"男",T8:T25)</f>
        <v>37</v>
      </c>
      <c r="U6" s="163">
        <f t="shared" ref="U6:U25" si="4">SUM(S6-T6)</f>
        <v>-30</v>
      </c>
      <c r="V6" s="170" t="s">
        <v>0</v>
      </c>
      <c r="W6" s="178">
        <f>SUMIF(C8:C25,"男",W8:W25)</f>
        <v>21690</v>
      </c>
      <c r="X6" s="186">
        <f>SUM(X8:X25)</f>
        <v>21095</v>
      </c>
    </row>
    <row r="7" spans="1:24" ht="22.5" customHeight="1">
      <c r="A7" s="110"/>
      <c r="B7" s="120"/>
      <c r="C7" s="128" t="s">
        <v>28</v>
      </c>
      <c r="D7" s="135">
        <f>SUMIF(C8:C25,"女",D8:D25)</f>
        <v>24271</v>
      </c>
      <c r="E7" s="135">
        <f t="shared" si="0"/>
        <v>-38</v>
      </c>
      <c r="F7" s="147"/>
      <c r="G7" s="147"/>
      <c r="H7" s="147">
        <f>SUMIF(C8:C25,"女",H8:H25)</f>
        <v>51</v>
      </c>
      <c r="I7" s="147">
        <f>SUMIF(C8:C25,"女",I8:I25)</f>
        <v>21</v>
      </c>
      <c r="J7" s="147">
        <f>SUMIF(C8:C25,"女",J8:J25)</f>
        <v>12</v>
      </c>
      <c r="K7" s="147">
        <f>SUMIF(C8:C25,"女",K8:K25)</f>
        <v>1</v>
      </c>
      <c r="L7" s="135">
        <f t="shared" si="1"/>
        <v>34</v>
      </c>
      <c r="M7" s="147">
        <f>SUMIF(C8:C25,"女",M8:M25)</f>
        <v>51</v>
      </c>
      <c r="N7" s="147">
        <f>SUMIF(C8:C25,"女",N8:N25)</f>
        <v>10</v>
      </c>
      <c r="O7" s="147">
        <f>SUMIF(C8:C25,"女",O8:O25)</f>
        <v>24</v>
      </c>
      <c r="P7" s="147">
        <f>SUMIF(C8:C25,"女",P8:P25)</f>
        <v>0</v>
      </c>
      <c r="Q7" s="147">
        <f t="shared" si="2"/>
        <v>34</v>
      </c>
      <c r="R7" s="135">
        <f t="shared" si="3"/>
        <v>0</v>
      </c>
      <c r="S7" s="135">
        <f>SUMIF(C8:C25,"女",S8:S25)</f>
        <v>7</v>
      </c>
      <c r="T7" s="135">
        <f>SUMIF(C8:C44,"女",T8:T25)</f>
        <v>45</v>
      </c>
      <c r="U7" s="164">
        <f t="shared" si="4"/>
        <v>-38</v>
      </c>
      <c r="V7" s="171"/>
      <c r="W7" s="179">
        <f>SUMIF(C8:C25,"女",W8:W25)</f>
        <v>24309</v>
      </c>
      <c r="X7" s="187"/>
    </row>
    <row r="8" spans="1:24" ht="22.5" customHeight="1">
      <c r="A8" s="111" t="s">
        <v>6</v>
      </c>
      <c r="B8" s="121">
        <f>SUM(D8+D9)</f>
        <v>5081</v>
      </c>
      <c r="C8" s="129" t="s">
        <v>26</v>
      </c>
      <c r="D8" s="136">
        <f t="shared" ref="D8:D25" si="5">E8+W8</f>
        <v>2325</v>
      </c>
      <c r="E8" s="135">
        <f t="shared" si="0"/>
        <v>3</v>
      </c>
      <c r="F8" s="148">
        <f>X8+G8</f>
        <v>2187</v>
      </c>
      <c r="G8" s="242">
        <v>8</v>
      </c>
      <c r="H8" s="150">
        <v>13</v>
      </c>
      <c r="I8" s="150">
        <v>1</v>
      </c>
      <c r="J8" s="150">
        <v>1</v>
      </c>
      <c r="K8" s="150">
        <v>0</v>
      </c>
      <c r="L8" s="135">
        <f t="shared" si="1"/>
        <v>2</v>
      </c>
      <c r="M8" s="150">
        <v>10</v>
      </c>
      <c r="N8" s="150">
        <v>0</v>
      </c>
      <c r="O8" s="150">
        <v>1</v>
      </c>
      <c r="P8" s="150">
        <v>0</v>
      </c>
      <c r="Q8" s="135">
        <f t="shared" si="2"/>
        <v>1</v>
      </c>
      <c r="R8" s="135">
        <f t="shared" si="3"/>
        <v>1</v>
      </c>
      <c r="S8" s="150">
        <v>1</v>
      </c>
      <c r="T8" s="150">
        <v>2</v>
      </c>
      <c r="U8" s="165">
        <f t="shared" si="4"/>
        <v>-1</v>
      </c>
      <c r="V8" s="172" t="s">
        <v>6</v>
      </c>
      <c r="W8" s="180">
        <f>'１１月'!D8</f>
        <v>2322</v>
      </c>
      <c r="X8" s="200">
        <f>'１１月'!F8:F9</f>
        <v>2179</v>
      </c>
    </row>
    <row r="9" spans="1:24" ht="22.5" customHeight="1">
      <c r="A9" s="112"/>
      <c r="B9" s="120"/>
      <c r="C9" s="128" t="s">
        <v>28</v>
      </c>
      <c r="D9" s="136">
        <f t="shared" si="5"/>
        <v>2756</v>
      </c>
      <c r="E9" s="135">
        <f t="shared" si="0"/>
        <v>4</v>
      </c>
      <c r="F9" s="135"/>
      <c r="G9" s="150"/>
      <c r="H9" s="151">
        <v>17</v>
      </c>
      <c r="I9" s="151">
        <v>0</v>
      </c>
      <c r="J9" s="151">
        <v>0</v>
      </c>
      <c r="K9" s="151">
        <v>0</v>
      </c>
      <c r="L9" s="147">
        <f t="shared" si="1"/>
        <v>0</v>
      </c>
      <c r="M9" s="151">
        <v>10</v>
      </c>
      <c r="N9" s="151">
        <v>0</v>
      </c>
      <c r="O9" s="151">
        <v>0</v>
      </c>
      <c r="P9" s="151">
        <v>0</v>
      </c>
      <c r="Q9" s="147">
        <f t="shared" si="2"/>
        <v>0</v>
      </c>
      <c r="R9" s="135">
        <f t="shared" si="3"/>
        <v>0</v>
      </c>
      <c r="S9" s="151">
        <v>0</v>
      </c>
      <c r="T9" s="151">
        <v>3</v>
      </c>
      <c r="U9" s="165">
        <f t="shared" si="4"/>
        <v>-3</v>
      </c>
      <c r="V9" s="173"/>
      <c r="W9" s="180">
        <f>'１１月'!D9</f>
        <v>2752</v>
      </c>
      <c r="X9" s="201"/>
    </row>
    <row r="10" spans="1:24" ht="22.5" customHeight="1">
      <c r="A10" s="112" t="s">
        <v>12</v>
      </c>
      <c r="B10" s="121">
        <f>SUM(D10+D11)</f>
        <v>17336</v>
      </c>
      <c r="C10" s="128" t="s">
        <v>26</v>
      </c>
      <c r="D10" s="136">
        <f t="shared" si="5"/>
        <v>8138</v>
      </c>
      <c r="E10" s="135">
        <f t="shared" si="0"/>
        <v>-12</v>
      </c>
      <c r="F10" s="149">
        <f>X10+G10</f>
        <v>8013</v>
      </c>
      <c r="G10" s="242">
        <v>-18</v>
      </c>
      <c r="H10" s="151">
        <v>19</v>
      </c>
      <c r="I10" s="151">
        <v>4</v>
      </c>
      <c r="J10" s="151">
        <v>2</v>
      </c>
      <c r="K10" s="151">
        <v>0</v>
      </c>
      <c r="L10" s="147">
        <f t="shared" si="1"/>
        <v>6</v>
      </c>
      <c r="M10" s="151">
        <v>17</v>
      </c>
      <c r="N10" s="151">
        <v>8</v>
      </c>
      <c r="O10" s="151">
        <v>6</v>
      </c>
      <c r="P10" s="151">
        <v>0</v>
      </c>
      <c r="Q10" s="147">
        <f t="shared" si="2"/>
        <v>14</v>
      </c>
      <c r="R10" s="135">
        <f t="shared" si="3"/>
        <v>-8</v>
      </c>
      <c r="S10" s="151">
        <v>5</v>
      </c>
      <c r="T10" s="151">
        <v>11</v>
      </c>
      <c r="U10" s="165">
        <f t="shared" si="4"/>
        <v>-6</v>
      </c>
      <c r="V10" s="173" t="s">
        <v>12</v>
      </c>
      <c r="W10" s="181">
        <f>'１１月'!D10</f>
        <v>8150</v>
      </c>
      <c r="X10" s="239">
        <f>'１１月'!F10:F11</f>
        <v>8031</v>
      </c>
    </row>
    <row r="11" spans="1:24" ht="22.5" customHeight="1">
      <c r="A11" s="112"/>
      <c r="B11" s="120"/>
      <c r="C11" s="128" t="s">
        <v>28</v>
      </c>
      <c r="D11" s="136">
        <f t="shared" si="5"/>
        <v>9198</v>
      </c>
      <c r="E11" s="135">
        <f t="shared" si="0"/>
        <v>-7</v>
      </c>
      <c r="F11" s="135"/>
      <c r="G11" s="150"/>
      <c r="H11" s="151">
        <v>20</v>
      </c>
      <c r="I11" s="151">
        <v>10</v>
      </c>
      <c r="J11" s="151">
        <v>6</v>
      </c>
      <c r="K11" s="151">
        <v>1</v>
      </c>
      <c r="L11" s="147">
        <f t="shared" si="1"/>
        <v>17</v>
      </c>
      <c r="M11" s="151">
        <v>17</v>
      </c>
      <c r="N11" s="151">
        <v>6</v>
      </c>
      <c r="O11" s="151">
        <v>13</v>
      </c>
      <c r="P11" s="151">
        <v>0</v>
      </c>
      <c r="Q11" s="147">
        <f t="shared" si="2"/>
        <v>19</v>
      </c>
      <c r="R11" s="135">
        <f t="shared" si="3"/>
        <v>-2</v>
      </c>
      <c r="S11" s="151">
        <v>7</v>
      </c>
      <c r="T11" s="151">
        <v>15</v>
      </c>
      <c r="U11" s="165">
        <f t="shared" si="4"/>
        <v>-8</v>
      </c>
      <c r="V11" s="173"/>
      <c r="W11" s="181">
        <f>'１１月'!D11</f>
        <v>9205</v>
      </c>
      <c r="X11" s="200"/>
    </row>
    <row r="12" spans="1:24" ht="22.5" customHeight="1">
      <c r="A12" s="112" t="s">
        <v>13</v>
      </c>
      <c r="B12" s="121">
        <f>SUM(D12+D13)</f>
        <v>4146</v>
      </c>
      <c r="C12" s="128" t="s">
        <v>26</v>
      </c>
      <c r="D12" s="136">
        <f t="shared" si="5"/>
        <v>1922</v>
      </c>
      <c r="E12" s="135">
        <f t="shared" si="0"/>
        <v>-1</v>
      </c>
      <c r="F12" s="149">
        <f>X12+G12</f>
        <v>2187</v>
      </c>
      <c r="G12" s="242">
        <v>-7</v>
      </c>
      <c r="H12" s="151">
        <v>3</v>
      </c>
      <c r="I12" s="151">
        <v>2</v>
      </c>
      <c r="J12" s="151">
        <v>1</v>
      </c>
      <c r="K12" s="151">
        <v>0</v>
      </c>
      <c r="L12" s="147">
        <f t="shared" si="1"/>
        <v>3</v>
      </c>
      <c r="M12" s="151">
        <v>2</v>
      </c>
      <c r="N12" s="151">
        <v>0</v>
      </c>
      <c r="O12" s="151">
        <v>1</v>
      </c>
      <c r="P12" s="151">
        <v>0</v>
      </c>
      <c r="Q12" s="147">
        <f t="shared" si="2"/>
        <v>1</v>
      </c>
      <c r="R12" s="135">
        <f t="shared" si="3"/>
        <v>2</v>
      </c>
      <c r="S12" s="151">
        <v>0</v>
      </c>
      <c r="T12" s="151">
        <v>4</v>
      </c>
      <c r="U12" s="165">
        <f t="shared" si="4"/>
        <v>-4</v>
      </c>
      <c r="V12" s="173" t="s">
        <v>13</v>
      </c>
      <c r="W12" s="181">
        <f>'１１月'!D12</f>
        <v>1923</v>
      </c>
      <c r="X12" s="239">
        <f>'１１月'!F12:F13</f>
        <v>2194</v>
      </c>
    </row>
    <row r="13" spans="1:24" ht="22.5" customHeight="1">
      <c r="A13" s="112"/>
      <c r="B13" s="120"/>
      <c r="C13" s="128" t="s">
        <v>28</v>
      </c>
      <c r="D13" s="136">
        <f t="shared" si="5"/>
        <v>2224</v>
      </c>
      <c r="E13" s="135">
        <f t="shared" si="0"/>
        <v>-6</v>
      </c>
      <c r="F13" s="135"/>
      <c r="G13" s="150"/>
      <c r="H13" s="151">
        <v>3</v>
      </c>
      <c r="I13" s="151">
        <v>4</v>
      </c>
      <c r="J13" s="151">
        <v>0</v>
      </c>
      <c r="K13" s="151">
        <v>0</v>
      </c>
      <c r="L13" s="147">
        <f t="shared" si="1"/>
        <v>4</v>
      </c>
      <c r="M13" s="151">
        <v>2</v>
      </c>
      <c r="N13" s="151">
        <v>1</v>
      </c>
      <c r="O13" s="151">
        <v>2</v>
      </c>
      <c r="P13" s="151">
        <v>0</v>
      </c>
      <c r="Q13" s="147">
        <f t="shared" si="2"/>
        <v>3</v>
      </c>
      <c r="R13" s="135">
        <f t="shared" si="3"/>
        <v>1</v>
      </c>
      <c r="S13" s="151">
        <v>0</v>
      </c>
      <c r="T13" s="151">
        <v>8</v>
      </c>
      <c r="U13" s="165">
        <f t="shared" si="4"/>
        <v>-8</v>
      </c>
      <c r="V13" s="173"/>
      <c r="W13" s="181">
        <f>'１１月'!D13</f>
        <v>2230</v>
      </c>
      <c r="X13" s="200"/>
    </row>
    <row r="14" spans="1:24" ht="22.5" customHeight="1">
      <c r="A14" s="112" t="s">
        <v>10</v>
      </c>
      <c r="B14" s="121">
        <f>SUM(D14+D15)</f>
        <v>4313</v>
      </c>
      <c r="C14" s="128" t="s">
        <v>26</v>
      </c>
      <c r="D14" s="136">
        <f t="shared" si="5"/>
        <v>2078</v>
      </c>
      <c r="E14" s="135">
        <f t="shared" si="0"/>
        <v>-6</v>
      </c>
      <c r="F14" s="149">
        <f>X14+G14</f>
        <v>1673</v>
      </c>
      <c r="G14" s="242">
        <v>-1</v>
      </c>
      <c r="H14" s="151">
        <v>3</v>
      </c>
      <c r="I14" s="151">
        <v>0</v>
      </c>
      <c r="J14" s="151">
        <v>2</v>
      </c>
      <c r="K14" s="151">
        <v>0</v>
      </c>
      <c r="L14" s="147">
        <f t="shared" si="1"/>
        <v>2</v>
      </c>
      <c r="M14" s="151">
        <v>6</v>
      </c>
      <c r="N14" s="151">
        <v>1</v>
      </c>
      <c r="O14" s="151">
        <v>0</v>
      </c>
      <c r="P14" s="151">
        <v>0</v>
      </c>
      <c r="Q14" s="147">
        <f t="shared" si="2"/>
        <v>1</v>
      </c>
      <c r="R14" s="135">
        <f t="shared" si="3"/>
        <v>1</v>
      </c>
      <c r="S14" s="151">
        <v>0</v>
      </c>
      <c r="T14" s="151">
        <v>4</v>
      </c>
      <c r="U14" s="165">
        <f t="shared" si="4"/>
        <v>-4</v>
      </c>
      <c r="V14" s="173" t="s">
        <v>10</v>
      </c>
      <c r="W14" s="181">
        <f>'１１月'!D14</f>
        <v>2084</v>
      </c>
      <c r="X14" s="239">
        <f>'１１月'!F14:F15</f>
        <v>1674</v>
      </c>
    </row>
    <row r="15" spans="1:24" ht="22.5" customHeight="1">
      <c r="A15" s="112"/>
      <c r="B15" s="120"/>
      <c r="C15" s="128" t="s">
        <v>28</v>
      </c>
      <c r="D15" s="136">
        <f t="shared" si="5"/>
        <v>2235</v>
      </c>
      <c r="E15" s="135">
        <f t="shared" si="0"/>
        <v>0</v>
      </c>
      <c r="F15" s="135"/>
      <c r="G15" s="150"/>
      <c r="H15" s="151">
        <v>4</v>
      </c>
      <c r="I15" s="151">
        <v>2</v>
      </c>
      <c r="J15" s="151">
        <v>5</v>
      </c>
      <c r="K15" s="151">
        <v>0</v>
      </c>
      <c r="L15" s="147">
        <f t="shared" si="1"/>
        <v>7</v>
      </c>
      <c r="M15" s="151">
        <v>6</v>
      </c>
      <c r="N15" s="151">
        <v>1</v>
      </c>
      <c r="O15" s="151">
        <v>2</v>
      </c>
      <c r="P15" s="151">
        <v>0</v>
      </c>
      <c r="Q15" s="147">
        <f t="shared" si="2"/>
        <v>3</v>
      </c>
      <c r="R15" s="135">
        <f t="shared" si="3"/>
        <v>4</v>
      </c>
      <c r="S15" s="151">
        <v>0</v>
      </c>
      <c r="T15" s="151">
        <v>2</v>
      </c>
      <c r="U15" s="165">
        <f t="shared" si="4"/>
        <v>-2</v>
      </c>
      <c r="V15" s="173"/>
      <c r="W15" s="181">
        <f>'１１月'!D15</f>
        <v>2235</v>
      </c>
      <c r="X15" s="200"/>
    </row>
    <row r="16" spans="1:24" ht="22.5" customHeight="1">
      <c r="A16" s="112" t="s">
        <v>19</v>
      </c>
      <c r="B16" s="121">
        <f>SUM(D16+D17)</f>
        <v>2500</v>
      </c>
      <c r="C16" s="128" t="s">
        <v>26</v>
      </c>
      <c r="D16" s="136">
        <f t="shared" si="5"/>
        <v>1246</v>
      </c>
      <c r="E16" s="135">
        <f t="shared" si="0"/>
        <v>-10</v>
      </c>
      <c r="F16" s="149">
        <f>X16+G16</f>
        <v>1319</v>
      </c>
      <c r="G16" s="242">
        <v>-4</v>
      </c>
      <c r="H16" s="151">
        <v>2</v>
      </c>
      <c r="I16" s="151">
        <v>0</v>
      </c>
      <c r="J16" s="151">
        <v>0</v>
      </c>
      <c r="K16" s="151">
        <v>0</v>
      </c>
      <c r="L16" s="147">
        <f t="shared" si="1"/>
        <v>0</v>
      </c>
      <c r="M16" s="151">
        <v>3</v>
      </c>
      <c r="N16" s="151">
        <v>3</v>
      </c>
      <c r="O16" s="151">
        <v>1</v>
      </c>
      <c r="P16" s="151">
        <v>0</v>
      </c>
      <c r="Q16" s="147">
        <f t="shared" si="2"/>
        <v>4</v>
      </c>
      <c r="R16" s="135">
        <f t="shared" si="3"/>
        <v>-4</v>
      </c>
      <c r="S16" s="151">
        <v>0</v>
      </c>
      <c r="T16" s="151">
        <v>5</v>
      </c>
      <c r="U16" s="165">
        <f t="shared" si="4"/>
        <v>-5</v>
      </c>
      <c r="V16" s="173" t="s">
        <v>19</v>
      </c>
      <c r="W16" s="181">
        <f>'１１月'!D16</f>
        <v>1256</v>
      </c>
      <c r="X16" s="239">
        <f>'１１月'!F16:F17</f>
        <v>1323</v>
      </c>
    </row>
    <row r="17" spans="1:24" ht="22.5" customHeight="1">
      <c r="A17" s="112"/>
      <c r="B17" s="120"/>
      <c r="C17" s="128" t="s">
        <v>28</v>
      </c>
      <c r="D17" s="136">
        <f t="shared" si="5"/>
        <v>1254</v>
      </c>
      <c r="E17" s="135">
        <f t="shared" si="0"/>
        <v>-8</v>
      </c>
      <c r="F17" s="135"/>
      <c r="G17" s="150"/>
      <c r="H17" s="151">
        <v>0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1</v>
      </c>
      <c r="N17" s="151">
        <v>2</v>
      </c>
      <c r="O17" s="151">
        <v>1</v>
      </c>
      <c r="P17" s="151">
        <v>0</v>
      </c>
      <c r="Q17" s="147">
        <f t="shared" si="2"/>
        <v>3</v>
      </c>
      <c r="R17" s="135">
        <f t="shared" si="3"/>
        <v>-3</v>
      </c>
      <c r="S17" s="151">
        <v>0</v>
      </c>
      <c r="T17" s="151">
        <v>4</v>
      </c>
      <c r="U17" s="165">
        <f t="shared" si="4"/>
        <v>-4</v>
      </c>
      <c r="V17" s="173"/>
      <c r="W17" s="181">
        <f>'１１月'!D17</f>
        <v>1262</v>
      </c>
      <c r="X17" s="200"/>
    </row>
    <row r="18" spans="1:24" ht="22.5" customHeight="1">
      <c r="A18" s="112" t="s">
        <v>15</v>
      </c>
      <c r="B18" s="121">
        <f>SUM(D18+D19)</f>
        <v>603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316</v>
      </c>
      <c r="G18" s="242">
        <v>-2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1">
        <f>'１１月'!D18</f>
        <v>310</v>
      </c>
      <c r="X18" s="239">
        <f>'１１月'!F18:F19</f>
        <v>318</v>
      </c>
    </row>
    <row r="19" spans="1:24" ht="22.5" customHeight="1">
      <c r="A19" s="112"/>
      <c r="B19" s="120"/>
      <c r="C19" s="128" t="s">
        <v>28</v>
      </c>
      <c r="D19" s="136">
        <f t="shared" si="5"/>
        <v>293</v>
      </c>
      <c r="E19" s="135">
        <f t="shared" si="0"/>
        <v>-3</v>
      </c>
      <c r="F19" s="135"/>
      <c r="G19" s="150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1</v>
      </c>
      <c r="N19" s="151">
        <v>0</v>
      </c>
      <c r="O19" s="151">
        <v>1</v>
      </c>
      <c r="P19" s="151">
        <v>0</v>
      </c>
      <c r="Q19" s="147">
        <f t="shared" si="2"/>
        <v>1</v>
      </c>
      <c r="R19" s="135">
        <f t="shared" si="3"/>
        <v>-1</v>
      </c>
      <c r="S19" s="151">
        <v>0</v>
      </c>
      <c r="T19" s="151">
        <v>1</v>
      </c>
      <c r="U19" s="165">
        <f t="shared" si="4"/>
        <v>-1</v>
      </c>
      <c r="V19" s="173"/>
      <c r="W19" s="181">
        <f>'１１月'!D19</f>
        <v>296</v>
      </c>
      <c r="X19" s="200"/>
    </row>
    <row r="20" spans="1:24" ht="22.5" customHeight="1">
      <c r="A20" s="112" t="s">
        <v>20</v>
      </c>
      <c r="B20" s="121">
        <f>SUM(D20+D21)</f>
        <v>678</v>
      </c>
      <c r="C20" s="128" t="s">
        <v>26</v>
      </c>
      <c r="D20" s="136">
        <f t="shared" si="5"/>
        <v>310</v>
      </c>
      <c r="E20" s="135">
        <f t="shared" si="0"/>
        <v>-1</v>
      </c>
      <c r="F20" s="149">
        <f>X20+G20</f>
        <v>355</v>
      </c>
      <c r="G20" s="242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0</v>
      </c>
      <c r="S20" s="151">
        <v>0</v>
      </c>
      <c r="T20" s="151">
        <v>1</v>
      </c>
      <c r="U20" s="165">
        <f t="shared" si="4"/>
        <v>-1</v>
      </c>
      <c r="V20" s="173" t="s">
        <v>20</v>
      </c>
      <c r="W20" s="181">
        <f>'１１月'!D20</f>
        <v>311</v>
      </c>
      <c r="X20" s="239">
        <f>'１１月'!F20:F21</f>
        <v>357</v>
      </c>
    </row>
    <row r="21" spans="1:24" ht="22.5" customHeight="1">
      <c r="A21" s="112"/>
      <c r="B21" s="120"/>
      <c r="C21" s="128" t="s">
        <v>28</v>
      </c>
      <c r="D21" s="136">
        <f t="shared" si="5"/>
        <v>368</v>
      </c>
      <c r="E21" s="135">
        <f t="shared" si="0"/>
        <v>-3</v>
      </c>
      <c r="F21" s="135"/>
      <c r="G21" s="150"/>
      <c r="H21" s="151">
        <v>0</v>
      </c>
      <c r="I21" s="151">
        <v>2</v>
      </c>
      <c r="J21" s="151">
        <v>0</v>
      </c>
      <c r="K21" s="151">
        <v>0</v>
      </c>
      <c r="L21" s="147">
        <f t="shared" si="1"/>
        <v>2</v>
      </c>
      <c r="M21" s="151">
        <v>4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1</v>
      </c>
      <c r="S21" s="151">
        <v>0</v>
      </c>
      <c r="T21" s="151">
        <v>0</v>
      </c>
      <c r="U21" s="165">
        <f t="shared" si="4"/>
        <v>0</v>
      </c>
      <c r="V21" s="173"/>
      <c r="W21" s="181">
        <f>'１１月'!D21</f>
        <v>371</v>
      </c>
      <c r="X21" s="200"/>
    </row>
    <row r="22" spans="1:24" ht="22.5" customHeight="1">
      <c r="A22" s="112" t="s">
        <v>23</v>
      </c>
      <c r="B22" s="121">
        <f>SUM(D22+D23)</f>
        <v>3534</v>
      </c>
      <c r="C22" s="128" t="s">
        <v>26</v>
      </c>
      <c r="D22" s="136">
        <f t="shared" si="5"/>
        <v>1615</v>
      </c>
      <c r="E22" s="135">
        <f t="shared" si="0"/>
        <v>-2</v>
      </c>
      <c r="F22" s="149">
        <f>X22+G22</f>
        <v>1484</v>
      </c>
      <c r="G22" s="242">
        <v>-5</v>
      </c>
      <c r="H22" s="151">
        <v>6</v>
      </c>
      <c r="I22" s="151">
        <v>0</v>
      </c>
      <c r="J22" s="151">
        <v>1</v>
      </c>
      <c r="K22" s="151">
        <v>0</v>
      </c>
      <c r="L22" s="147">
        <f t="shared" si="1"/>
        <v>1</v>
      </c>
      <c r="M22" s="151">
        <v>5</v>
      </c>
      <c r="N22" s="151">
        <v>1</v>
      </c>
      <c r="O22" s="151">
        <v>0</v>
      </c>
      <c r="P22" s="151">
        <v>0</v>
      </c>
      <c r="Q22" s="147">
        <f t="shared" si="2"/>
        <v>1</v>
      </c>
      <c r="R22" s="135">
        <f t="shared" si="3"/>
        <v>0</v>
      </c>
      <c r="S22" s="151">
        <v>0</v>
      </c>
      <c r="T22" s="151">
        <v>3</v>
      </c>
      <c r="U22" s="165">
        <f t="shared" si="4"/>
        <v>-3</v>
      </c>
      <c r="V22" s="173" t="s">
        <v>23</v>
      </c>
      <c r="W22" s="181">
        <f>'１１月'!D22</f>
        <v>1617</v>
      </c>
      <c r="X22" s="239">
        <f>'１１月'!F22:F23</f>
        <v>1489</v>
      </c>
    </row>
    <row r="23" spans="1:24" ht="22.5" customHeight="1">
      <c r="A23" s="112"/>
      <c r="B23" s="120"/>
      <c r="C23" s="128" t="s">
        <v>28</v>
      </c>
      <c r="D23" s="136">
        <f t="shared" si="5"/>
        <v>1919</v>
      </c>
      <c r="E23" s="135">
        <f t="shared" si="0"/>
        <v>-5</v>
      </c>
      <c r="F23" s="135"/>
      <c r="G23" s="150"/>
      <c r="H23" s="151">
        <v>2</v>
      </c>
      <c r="I23" s="151">
        <v>2</v>
      </c>
      <c r="J23" s="151">
        <v>0</v>
      </c>
      <c r="K23" s="151">
        <v>0</v>
      </c>
      <c r="L23" s="147">
        <f t="shared" si="1"/>
        <v>2</v>
      </c>
      <c r="M23" s="151">
        <v>3</v>
      </c>
      <c r="N23" s="151">
        <v>0</v>
      </c>
      <c r="O23" s="151">
        <v>2</v>
      </c>
      <c r="P23" s="151">
        <v>0</v>
      </c>
      <c r="Q23" s="147">
        <f t="shared" si="2"/>
        <v>2</v>
      </c>
      <c r="R23" s="135">
        <f t="shared" si="3"/>
        <v>0</v>
      </c>
      <c r="S23" s="151">
        <v>0</v>
      </c>
      <c r="T23" s="151">
        <v>4</v>
      </c>
      <c r="U23" s="165">
        <f t="shared" si="4"/>
        <v>-4</v>
      </c>
      <c r="V23" s="173"/>
      <c r="W23" s="181">
        <f>'１１月'!D23</f>
        <v>1924</v>
      </c>
      <c r="X23" s="200"/>
    </row>
    <row r="24" spans="1:24" ht="22.5" customHeight="1">
      <c r="A24" s="112" t="s">
        <v>25</v>
      </c>
      <c r="B24" s="121">
        <f>SUM(D24+D25)</f>
        <v>7731</v>
      </c>
      <c r="C24" s="128" t="s">
        <v>26</v>
      </c>
      <c r="D24" s="136">
        <f t="shared" si="5"/>
        <v>3707</v>
      </c>
      <c r="E24" s="135">
        <f t="shared" si="0"/>
        <v>-10</v>
      </c>
      <c r="F24" s="149">
        <f>X24+G24</f>
        <v>3517</v>
      </c>
      <c r="G24" s="242">
        <v>-13</v>
      </c>
      <c r="H24" s="151">
        <v>4</v>
      </c>
      <c r="I24" s="151">
        <v>0</v>
      </c>
      <c r="J24" s="151">
        <v>3</v>
      </c>
      <c r="K24" s="151">
        <v>0</v>
      </c>
      <c r="L24" s="147">
        <f t="shared" si="1"/>
        <v>3</v>
      </c>
      <c r="M24" s="151">
        <v>7</v>
      </c>
      <c r="N24" s="151">
        <v>1</v>
      </c>
      <c r="O24" s="151">
        <v>3</v>
      </c>
      <c r="P24" s="151">
        <v>0</v>
      </c>
      <c r="Q24" s="147">
        <f t="shared" si="2"/>
        <v>4</v>
      </c>
      <c r="R24" s="135">
        <f t="shared" si="3"/>
        <v>-1</v>
      </c>
      <c r="S24" s="151">
        <v>1</v>
      </c>
      <c r="T24" s="151">
        <v>7</v>
      </c>
      <c r="U24" s="165">
        <f t="shared" si="4"/>
        <v>-6</v>
      </c>
      <c r="V24" s="173" t="s">
        <v>25</v>
      </c>
      <c r="W24" s="181">
        <f>'１１月'!D24</f>
        <v>3717</v>
      </c>
      <c r="X24" s="239">
        <f>'１１月'!F24:F25</f>
        <v>3530</v>
      </c>
    </row>
    <row r="25" spans="1:24" ht="22.5" customHeight="1">
      <c r="A25" s="113"/>
      <c r="B25" s="122"/>
      <c r="C25" s="130" t="s">
        <v>28</v>
      </c>
      <c r="D25" s="137">
        <f t="shared" si="5"/>
        <v>4024</v>
      </c>
      <c r="E25" s="141">
        <f t="shared" si="0"/>
        <v>-10</v>
      </c>
      <c r="F25" s="141"/>
      <c r="G25" s="241"/>
      <c r="H25" s="152">
        <v>5</v>
      </c>
      <c r="I25" s="152">
        <v>1</v>
      </c>
      <c r="J25" s="152">
        <v>1</v>
      </c>
      <c r="K25" s="152">
        <v>0</v>
      </c>
      <c r="L25" s="157">
        <f t="shared" si="1"/>
        <v>2</v>
      </c>
      <c r="M25" s="152">
        <v>7</v>
      </c>
      <c r="N25" s="152">
        <v>0</v>
      </c>
      <c r="O25" s="152">
        <v>2</v>
      </c>
      <c r="P25" s="152">
        <v>0</v>
      </c>
      <c r="Q25" s="157">
        <f t="shared" si="2"/>
        <v>2</v>
      </c>
      <c r="R25" s="141">
        <f t="shared" si="3"/>
        <v>0</v>
      </c>
      <c r="S25" s="152">
        <v>0</v>
      </c>
      <c r="T25" s="152">
        <v>8</v>
      </c>
      <c r="U25" s="166">
        <f t="shared" si="4"/>
        <v>-8</v>
      </c>
      <c r="V25" s="174"/>
      <c r="W25" s="182">
        <f>'１１月'!D25</f>
        <v>4034</v>
      </c>
      <c r="X25" s="240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scale="86" fitToWidth="1" fitToHeight="1" orientation="landscape" usePrinterDefaults="1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3"/>
      <c r="G1" s="143"/>
    </row>
    <row r="2" spans="1:24" ht="22.5" customHeight="1">
      <c r="B2" s="115" t="s">
        <v>81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2.1831817532498454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45849</v>
      </c>
      <c r="C6" s="127" t="s">
        <v>26</v>
      </c>
      <c r="D6" s="134">
        <f>SUMIF(C8:C25,"男",D8:D25)</f>
        <v>21605</v>
      </c>
      <c r="E6" s="135">
        <f t="shared" ref="E6:E25" si="0">SUM(H6:K6,S6)-SUM(M6:P6,T6)</f>
        <v>-46</v>
      </c>
      <c r="F6" s="134">
        <f>X6+G6</f>
        <v>21001</v>
      </c>
      <c r="G6" s="134">
        <f>SUM(G8:G25)</f>
        <v>-50</v>
      </c>
      <c r="H6" s="134">
        <f>SUMIF(C8:C25,"男",H8:H25)</f>
        <v>65</v>
      </c>
      <c r="I6" s="134">
        <f>SUMIF(C8:C25,"男",I8:I25)</f>
        <v>13</v>
      </c>
      <c r="J6" s="134">
        <f>SUMIF(C8:C25,"男",J8:J25)</f>
        <v>55</v>
      </c>
      <c r="K6" s="134">
        <f>SUMIF(C8:C25,"男",K8:K25)</f>
        <v>0</v>
      </c>
      <c r="L6" s="134">
        <f t="shared" ref="L6:L25" si="1">SUM(I6:K6)</f>
        <v>68</v>
      </c>
      <c r="M6" s="134">
        <f>SUMIF(C8:C25,"男",M8:M25)</f>
        <v>65</v>
      </c>
      <c r="N6" s="134">
        <f>SUMIF(C8:C25,"男",N8:N25)</f>
        <v>24</v>
      </c>
      <c r="O6" s="134">
        <f>SUMIF(C8:C25,"男",O8:O25)</f>
        <v>58</v>
      </c>
      <c r="P6" s="134">
        <f>SUMIF(C8:C25,"男",P8:P25)</f>
        <v>12</v>
      </c>
      <c r="Q6" s="134">
        <f t="shared" ref="Q6:Q25" si="2">SUM(N6:P6)</f>
        <v>94</v>
      </c>
      <c r="R6" s="134">
        <f t="shared" ref="R6:R25" si="3">SUM(L6-Q6)</f>
        <v>-26</v>
      </c>
      <c r="S6" s="134">
        <f>SUMIF(C8:C25,"男",S8:S25)</f>
        <v>6</v>
      </c>
      <c r="T6" s="134">
        <f>SUMIF(C8:C25,"男",T8:T25)</f>
        <v>26</v>
      </c>
      <c r="U6" s="163">
        <f t="shared" ref="U6:U25" si="4">SUM(S6-T6)</f>
        <v>-20</v>
      </c>
      <c r="V6" s="170" t="s">
        <v>0</v>
      </c>
      <c r="W6" s="178">
        <f>SUMIF(C8:C25,"男",W8:W25)</f>
        <v>21651</v>
      </c>
      <c r="X6" s="186">
        <f>SUM(X8:X25)</f>
        <v>21051</v>
      </c>
    </row>
    <row r="7" spans="1:24" ht="22.5" customHeight="1">
      <c r="A7" s="110"/>
      <c r="B7" s="120"/>
      <c r="C7" s="128" t="s">
        <v>28</v>
      </c>
      <c r="D7" s="135">
        <f>SUMIF(C8:C25,"女",D8:D25)</f>
        <v>24244</v>
      </c>
      <c r="E7" s="135">
        <f t="shared" si="0"/>
        <v>-27</v>
      </c>
      <c r="F7" s="147"/>
      <c r="G7" s="147"/>
      <c r="H7" s="147">
        <f>SUMIF(C8:C25,"女",H8:H25)</f>
        <v>82</v>
      </c>
      <c r="I7" s="147">
        <f>SUMIF(C8:C25,"女",I8:I25)</f>
        <v>20</v>
      </c>
      <c r="J7" s="147">
        <f>SUMIF(C8:C25,"女",J8:J25)</f>
        <v>22</v>
      </c>
      <c r="K7" s="147">
        <f>SUMIF(C8:C25,"女",K8:K25)</f>
        <v>0</v>
      </c>
      <c r="L7" s="135">
        <f t="shared" si="1"/>
        <v>42</v>
      </c>
      <c r="M7" s="147">
        <f>SUMIF(C8:C25,"女",M8:M25)</f>
        <v>82</v>
      </c>
      <c r="N7" s="147">
        <f>SUMIF(C8:C25,"女",N8:N25)</f>
        <v>19</v>
      </c>
      <c r="O7" s="147">
        <f>SUMIF(C8:C25,"女",O8:O25)</f>
        <v>24</v>
      </c>
      <c r="P7" s="147">
        <f>SUMIF(C8:C25,"女",P8:P25)</f>
        <v>0</v>
      </c>
      <c r="Q7" s="147">
        <f t="shared" si="2"/>
        <v>43</v>
      </c>
      <c r="R7" s="135">
        <f t="shared" si="3"/>
        <v>-1</v>
      </c>
      <c r="S7" s="135">
        <f>SUMIF(C8:C25,"女",S8:S25)</f>
        <v>11</v>
      </c>
      <c r="T7" s="135">
        <f>SUMIF(C8:C44,"女",T8:T25)</f>
        <v>37</v>
      </c>
      <c r="U7" s="164">
        <f t="shared" si="4"/>
        <v>-26</v>
      </c>
      <c r="V7" s="171"/>
      <c r="W7" s="179">
        <f>SUMIF(C8:C25,"女",W8:W25)</f>
        <v>24271</v>
      </c>
      <c r="X7" s="187"/>
    </row>
    <row r="8" spans="1:24" ht="22.5" customHeight="1">
      <c r="A8" s="111" t="s">
        <v>6</v>
      </c>
      <c r="B8" s="121">
        <f>SUM(D8+D9)</f>
        <v>5072</v>
      </c>
      <c r="C8" s="129" t="s">
        <v>26</v>
      </c>
      <c r="D8" s="136">
        <f t="shared" ref="D8:D25" si="5">E8+W8</f>
        <v>2320</v>
      </c>
      <c r="E8" s="135">
        <f t="shared" si="0"/>
        <v>-5</v>
      </c>
      <c r="F8" s="148">
        <f>X8+G8</f>
        <v>2187</v>
      </c>
      <c r="G8" s="150">
        <v>0</v>
      </c>
      <c r="H8" s="150">
        <v>4</v>
      </c>
      <c r="I8" s="150">
        <v>1</v>
      </c>
      <c r="J8" s="150">
        <v>2</v>
      </c>
      <c r="K8" s="150">
        <v>0</v>
      </c>
      <c r="L8" s="135">
        <f t="shared" si="1"/>
        <v>3</v>
      </c>
      <c r="M8" s="150">
        <v>6</v>
      </c>
      <c r="N8" s="150">
        <v>2</v>
      </c>
      <c r="O8" s="150">
        <v>0</v>
      </c>
      <c r="P8" s="150">
        <v>0</v>
      </c>
      <c r="Q8" s="135">
        <f t="shared" si="2"/>
        <v>2</v>
      </c>
      <c r="R8" s="135">
        <f t="shared" si="3"/>
        <v>1</v>
      </c>
      <c r="S8" s="150">
        <v>0</v>
      </c>
      <c r="T8" s="150">
        <v>4</v>
      </c>
      <c r="U8" s="165">
        <f t="shared" si="4"/>
        <v>-4</v>
      </c>
      <c r="V8" s="172" t="s">
        <v>6</v>
      </c>
      <c r="W8" s="180">
        <f>'１２月'!D8</f>
        <v>2325</v>
      </c>
      <c r="X8" s="200">
        <f>'１２月'!F8:F9</f>
        <v>2187</v>
      </c>
    </row>
    <row r="9" spans="1:24" ht="22.5" customHeight="1">
      <c r="A9" s="112"/>
      <c r="B9" s="120"/>
      <c r="C9" s="128" t="s">
        <v>28</v>
      </c>
      <c r="D9" s="136">
        <f t="shared" si="5"/>
        <v>2752</v>
      </c>
      <c r="E9" s="135">
        <f t="shared" si="0"/>
        <v>-4</v>
      </c>
      <c r="F9" s="135"/>
      <c r="G9" s="151"/>
      <c r="H9" s="151">
        <v>11</v>
      </c>
      <c r="I9" s="151">
        <v>0</v>
      </c>
      <c r="J9" s="151">
        <v>5</v>
      </c>
      <c r="K9" s="151">
        <v>0</v>
      </c>
      <c r="L9" s="147">
        <f t="shared" si="1"/>
        <v>5</v>
      </c>
      <c r="M9" s="151">
        <v>10</v>
      </c>
      <c r="N9" s="151">
        <v>3</v>
      </c>
      <c r="O9" s="151">
        <v>1</v>
      </c>
      <c r="P9" s="151">
        <v>0</v>
      </c>
      <c r="Q9" s="147">
        <f t="shared" si="2"/>
        <v>4</v>
      </c>
      <c r="R9" s="135">
        <f t="shared" si="3"/>
        <v>1</v>
      </c>
      <c r="S9" s="151">
        <v>2</v>
      </c>
      <c r="T9" s="151">
        <v>8</v>
      </c>
      <c r="U9" s="165">
        <f t="shared" si="4"/>
        <v>-6</v>
      </c>
      <c r="V9" s="173"/>
      <c r="W9" s="180">
        <f>'１２月'!D9</f>
        <v>2756</v>
      </c>
      <c r="X9" s="201"/>
    </row>
    <row r="10" spans="1:24" ht="22.5" customHeight="1">
      <c r="A10" s="112" t="s">
        <v>12</v>
      </c>
      <c r="B10" s="121">
        <f>SUM(D10+D11)</f>
        <v>17319</v>
      </c>
      <c r="C10" s="128" t="s">
        <v>26</v>
      </c>
      <c r="D10" s="136">
        <f t="shared" si="5"/>
        <v>8116</v>
      </c>
      <c r="E10" s="135">
        <f t="shared" si="0"/>
        <v>-22</v>
      </c>
      <c r="F10" s="149">
        <f>X10+G10</f>
        <v>7992</v>
      </c>
      <c r="G10" s="151">
        <v>-21</v>
      </c>
      <c r="H10" s="151">
        <v>37</v>
      </c>
      <c r="I10" s="151">
        <v>7</v>
      </c>
      <c r="J10" s="151">
        <v>11</v>
      </c>
      <c r="K10" s="151">
        <v>0</v>
      </c>
      <c r="L10" s="147">
        <f t="shared" si="1"/>
        <v>18</v>
      </c>
      <c r="M10" s="151">
        <v>35</v>
      </c>
      <c r="N10" s="151">
        <v>12</v>
      </c>
      <c r="O10" s="151">
        <v>26</v>
      </c>
      <c r="P10" s="151">
        <v>0</v>
      </c>
      <c r="Q10" s="147">
        <f t="shared" si="2"/>
        <v>38</v>
      </c>
      <c r="R10" s="135">
        <f t="shared" si="3"/>
        <v>-20</v>
      </c>
      <c r="S10" s="151">
        <v>3</v>
      </c>
      <c r="T10" s="151">
        <v>7</v>
      </c>
      <c r="U10" s="165">
        <f t="shared" si="4"/>
        <v>-4</v>
      </c>
      <c r="V10" s="173" t="s">
        <v>12</v>
      </c>
      <c r="W10" s="181">
        <f>'１２月'!D10</f>
        <v>8138</v>
      </c>
      <c r="X10" s="239">
        <f>'１２月'!F10:F11</f>
        <v>8013</v>
      </c>
    </row>
    <row r="11" spans="1:24" ht="22.5" customHeight="1">
      <c r="A11" s="112"/>
      <c r="B11" s="120"/>
      <c r="C11" s="128" t="s">
        <v>28</v>
      </c>
      <c r="D11" s="136">
        <f t="shared" si="5"/>
        <v>9203</v>
      </c>
      <c r="E11" s="135">
        <f t="shared" si="0"/>
        <v>5</v>
      </c>
      <c r="F11" s="135"/>
      <c r="G11" s="151"/>
      <c r="H11" s="151">
        <v>48</v>
      </c>
      <c r="I11" s="151">
        <v>10</v>
      </c>
      <c r="J11" s="151">
        <v>9</v>
      </c>
      <c r="K11" s="151">
        <v>0</v>
      </c>
      <c r="L11" s="147">
        <f t="shared" si="1"/>
        <v>19</v>
      </c>
      <c r="M11" s="151">
        <v>41</v>
      </c>
      <c r="N11" s="151">
        <v>10</v>
      </c>
      <c r="O11" s="151">
        <v>8</v>
      </c>
      <c r="P11" s="151">
        <v>0</v>
      </c>
      <c r="Q11" s="147">
        <f t="shared" si="2"/>
        <v>18</v>
      </c>
      <c r="R11" s="135">
        <f t="shared" si="3"/>
        <v>1</v>
      </c>
      <c r="S11" s="151">
        <v>6</v>
      </c>
      <c r="T11" s="151">
        <v>9</v>
      </c>
      <c r="U11" s="165">
        <f t="shared" si="4"/>
        <v>-3</v>
      </c>
      <c r="V11" s="173"/>
      <c r="W11" s="181">
        <f>'１２月'!D11</f>
        <v>9198</v>
      </c>
      <c r="X11" s="200"/>
    </row>
    <row r="12" spans="1:24" ht="22.5" customHeight="1">
      <c r="A12" s="112" t="s">
        <v>13</v>
      </c>
      <c r="B12" s="121">
        <f>SUM(D12+D13)</f>
        <v>4136</v>
      </c>
      <c r="C12" s="128" t="s">
        <v>26</v>
      </c>
      <c r="D12" s="136">
        <f t="shared" si="5"/>
        <v>1924</v>
      </c>
      <c r="E12" s="135">
        <f t="shared" si="0"/>
        <v>2</v>
      </c>
      <c r="F12" s="149">
        <f>X12+G12</f>
        <v>2183</v>
      </c>
      <c r="G12" s="151">
        <v>-4</v>
      </c>
      <c r="H12" s="151">
        <v>4</v>
      </c>
      <c r="I12" s="151">
        <v>1</v>
      </c>
      <c r="J12" s="151">
        <v>1</v>
      </c>
      <c r="K12" s="151">
        <v>0</v>
      </c>
      <c r="L12" s="147">
        <f t="shared" si="1"/>
        <v>2</v>
      </c>
      <c r="M12" s="151">
        <v>1</v>
      </c>
      <c r="N12" s="151">
        <v>0</v>
      </c>
      <c r="O12" s="151">
        <v>0</v>
      </c>
      <c r="P12" s="151">
        <v>0</v>
      </c>
      <c r="Q12" s="147">
        <f t="shared" si="2"/>
        <v>0</v>
      </c>
      <c r="R12" s="135">
        <f t="shared" si="3"/>
        <v>2</v>
      </c>
      <c r="S12" s="151">
        <v>1</v>
      </c>
      <c r="T12" s="151">
        <v>4</v>
      </c>
      <c r="U12" s="165">
        <f t="shared" si="4"/>
        <v>-3</v>
      </c>
      <c r="V12" s="173" t="s">
        <v>13</v>
      </c>
      <c r="W12" s="181">
        <f>'１２月'!D12</f>
        <v>1922</v>
      </c>
      <c r="X12" s="239">
        <f>'１２月'!F12:F13</f>
        <v>2187</v>
      </c>
    </row>
    <row r="13" spans="1:24" ht="22.5" customHeight="1">
      <c r="A13" s="112"/>
      <c r="B13" s="120"/>
      <c r="C13" s="128" t="s">
        <v>28</v>
      </c>
      <c r="D13" s="136">
        <f t="shared" si="5"/>
        <v>2212</v>
      </c>
      <c r="E13" s="135">
        <f t="shared" si="0"/>
        <v>-12</v>
      </c>
      <c r="F13" s="135"/>
      <c r="G13" s="151"/>
      <c r="H13" s="151">
        <v>2</v>
      </c>
      <c r="I13" s="151">
        <v>1</v>
      </c>
      <c r="J13" s="151">
        <v>4</v>
      </c>
      <c r="K13" s="151">
        <v>0</v>
      </c>
      <c r="L13" s="147">
        <f t="shared" si="1"/>
        <v>5</v>
      </c>
      <c r="M13" s="151">
        <v>8</v>
      </c>
      <c r="N13" s="151">
        <v>2</v>
      </c>
      <c r="O13" s="151">
        <v>4</v>
      </c>
      <c r="P13" s="151">
        <v>0</v>
      </c>
      <c r="Q13" s="147">
        <f t="shared" si="2"/>
        <v>6</v>
      </c>
      <c r="R13" s="135">
        <f t="shared" si="3"/>
        <v>-1</v>
      </c>
      <c r="S13" s="151">
        <v>0</v>
      </c>
      <c r="T13" s="151">
        <v>5</v>
      </c>
      <c r="U13" s="165">
        <f t="shared" si="4"/>
        <v>-5</v>
      </c>
      <c r="V13" s="173"/>
      <c r="W13" s="181">
        <f>'１２月'!D13</f>
        <v>2224</v>
      </c>
      <c r="X13" s="200"/>
    </row>
    <row r="14" spans="1:24" ht="22.5" customHeight="1">
      <c r="A14" s="112" t="s">
        <v>10</v>
      </c>
      <c r="B14" s="121">
        <f>SUM(D14+D15)</f>
        <v>4311</v>
      </c>
      <c r="C14" s="128" t="s">
        <v>26</v>
      </c>
      <c r="D14" s="136">
        <f t="shared" si="5"/>
        <v>2077</v>
      </c>
      <c r="E14" s="135">
        <f t="shared" si="0"/>
        <v>-1</v>
      </c>
      <c r="F14" s="149">
        <f>X14+G14</f>
        <v>1668</v>
      </c>
      <c r="G14" s="151">
        <v>-5</v>
      </c>
      <c r="H14" s="151">
        <v>3</v>
      </c>
      <c r="I14" s="151">
        <v>3</v>
      </c>
      <c r="J14" s="151">
        <v>2</v>
      </c>
      <c r="K14" s="151">
        <v>0</v>
      </c>
      <c r="L14" s="147">
        <f t="shared" si="1"/>
        <v>5</v>
      </c>
      <c r="M14" s="151">
        <v>4</v>
      </c>
      <c r="N14" s="151">
        <v>2</v>
      </c>
      <c r="O14" s="151">
        <v>4</v>
      </c>
      <c r="P14" s="151">
        <v>0</v>
      </c>
      <c r="Q14" s="147">
        <f t="shared" si="2"/>
        <v>6</v>
      </c>
      <c r="R14" s="135">
        <f t="shared" si="3"/>
        <v>-1</v>
      </c>
      <c r="S14" s="151">
        <v>1</v>
      </c>
      <c r="T14" s="151">
        <v>0</v>
      </c>
      <c r="U14" s="165">
        <f t="shared" si="4"/>
        <v>1</v>
      </c>
      <c r="V14" s="173" t="s">
        <v>10</v>
      </c>
      <c r="W14" s="181">
        <f>'１２月'!D14</f>
        <v>2078</v>
      </c>
      <c r="X14" s="239">
        <f>'１２月'!F14:F15</f>
        <v>1673</v>
      </c>
    </row>
    <row r="15" spans="1:24" ht="22.5" customHeight="1">
      <c r="A15" s="112"/>
      <c r="B15" s="120"/>
      <c r="C15" s="128" t="s">
        <v>28</v>
      </c>
      <c r="D15" s="136">
        <f t="shared" si="5"/>
        <v>2234</v>
      </c>
      <c r="E15" s="135">
        <f t="shared" si="0"/>
        <v>-1</v>
      </c>
      <c r="F15" s="135"/>
      <c r="G15" s="151"/>
      <c r="H15" s="151">
        <v>4</v>
      </c>
      <c r="I15" s="151">
        <v>5</v>
      </c>
      <c r="J15" s="151">
        <v>0</v>
      </c>
      <c r="K15" s="151">
        <v>0</v>
      </c>
      <c r="L15" s="147">
        <f t="shared" si="1"/>
        <v>5</v>
      </c>
      <c r="M15" s="151">
        <v>5</v>
      </c>
      <c r="N15" s="151">
        <v>2</v>
      </c>
      <c r="O15" s="151">
        <v>3</v>
      </c>
      <c r="P15" s="151">
        <v>0</v>
      </c>
      <c r="Q15" s="147">
        <f t="shared" si="2"/>
        <v>5</v>
      </c>
      <c r="R15" s="135">
        <f t="shared" si="3"/>
        <v>0</v>
      </c>
      <c r="S15" s="151">
        <v>1</v>
      </c>
      <c r="T15" s="151">
        <v>1</v>
      </c>
      <c r="U15" s="165">
        <f t="shared" si="4"/>
        <v>0</v>
      </c>
      <c r="V15" s="173"/>
      <c r="W15" s="181">
        <f>'１２月'!D15</f>
        <v>2235</v>
      </c>
      <c r="X15" s="200"/>
    </row>
    <row r="16" spans="1:24" ht="22.5" customHeight="1">
      <c r="A16" s="112" t="s">
        <v>19</v>
      </c>
      <c r="B16" s="121">
        <f>SUM(D16+D17)</f>
        <v>2485</v>
      </c>
      <c r="C16" s="128" t="s">
        <v>26</v>
      </c>
      <c r="D16" s="136">
        <f t="shared" si="5"/>
        <v>1233</v>
      </c>
      <c r="E16" s="135">
        <f t="shared" si="0"/>
        <v>-13</v>
      </c>
      <c r="F16" s="149">
        <f>X16+G16</f>
        <v>1308</v>
      </c>
      <c r="G16" s="151">
        <v>-11</v>
      </c>
      <c r="H16" s="151">
        <v>2</v>
      </c>
      <c r="I16" s="151">
        <v>0</v>
      </c>
      <c r="J16" s="151">
        <v>2</v>
      </c>
      <c r="K16" s="151">
        <v>0</v>
      </c>
      <c r="L16" s="147">
        <f t="shared" si="1"/>
        <v>2</v>
      </c>
      <c r="M16" s="151">
        <v>2</v>
      </c>
      <c r="N16" s="151">
        <v>2</v>
      </c>
      <c r="O16" s="151">
        <v>7</v>
      </c>
      <c r="P16" s="151">
        <v>2</v>
      </c>
      <c r="Q16" s="147">
        <f t="shared" si="2"/>
        <v>11</v>
      </c>
      <c r="R16" s="135">
        <f t="shared" si="3"/>
        <v>-9</v>
      </c>
      <c r="S16" s="151">
        <v>0</v>
      </c>
      <c r="T16" s="151">
        <v>4</v>
      </c>
      <c r="U16" s="165">
        <f t="shared" si="4"/>
        <v>-4</v>
      </c>
      <c r="V16" s="173" t="s">
        <v>19</v>
      </c>
      <c r="W16" s="181">
        <f>'１２月'!D16</f>
        <v>1246</v>
      </c>
      <c r="X16" s="239">
        <f>'１２月'!F16:F17</f>
        <v>1319</v>
      </c>
    </row>
    <row r="17" spans="1:24" ht="22.5" customHeight="1">
      <c r="A17" s="112"/>
      <c r="B17" s="120"/>
      <c r="C17" s="128" t="s">
        <v>28</v>
      </c>
      <c r="D17" s="136">
        <f t="shared" si="5"/>
        <v>1252</v>
      </c>
      <c r="E17" s="135">
        <f t="shared" si="0"/>
        <v>-2</v>
      </c>
      <c r="F17" s="135"/>
      <c r="G17" s="151"/>
      <c r="H17" s="151">
        <v>0</v>
      </c>
      <c r="I17" s="151">
        <v>1</v>
      </c>
      <c r="J17" s="151">
        <v>0</v>
      </c>
      <c r="K17" s="151">
        <v>0</v>
      </c>
      <c r="L17" s="147">
        <f t="shared" si="1"/>
        <v>1</v>
      </c>
      <c r="M17" s="151">
        <v>1</v>
      </c>
      <c r="N17" s="151">
        <v>0</v>
      </c>
      <c r="O17" s="151">
        <v>0</v>
      </c>
      <c r="P17" s="151">
        <v>0</v>
      </c>
      <c r="Q17" s="147">
        <f t="shared" si="2"/>
        <v>0</v>
      </c>
      <c r="R17" s="135">
        <f t="shared" si="3"/>
        <v>1</v>
      </c>
      <c r="S17" s="151">
        <v>1</v>
      </c>
      <c r="T17" s="151">
        <v>3</v>
      </c>
      <c r="U17" s="165">
        <f t="shared" si="4"/>
        <v>-2</v>
      </c>
      <c r="V17" s="173"/>
      <c r="W17" s="181">
        <f>'１２月'!D17</f>
        <v>1254</v>
      </c>
      <c r="X17" s="200"/>
    </row>
    <row r="18" spans="1:24" ht="22.5" customHeight="1">
      <c r="A18" s="112" t="s">
        <v>15</v>
      </c>
      <c r="B18" s="121">
        <f>SUM(D18+D19)</f>
        <v>601</v>
      </c>
      <c r="C18" s="128" t="s">
        <v>26</v>
      </c>
      <c r="D18" s="136">
        <f t="shared" si="5"/>
        <v>308</v>
      </c>
      <c r="E18" s="135">
        <f t="shared" si="0"/>
        <v>-2</v>
      </c>
      <c r="F18" s="149">
        <f>X18+G18</f>
        <v>316</v>
      </c>
      <c r="G18" s="151">
        <v>0</v>
      </c>
      <c r="H18" s="151">
        <v>0</v>
      </c>
      <c r="I18" s="151">
        <v>0</v>
      </c>
      <c r="J18" s="151">
        <v>1</v>
      </c>
      <c r="K18" s="151">
        <v>0</v>
      </c>
      <c r="L18" s="147">
        <f t="shared" si="1"/>
        <v>1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0</v>
      </c>
      <c r="S18" s="151">
        <v>0</v>
      </c>
      <c r="T18" s="151">
        <v>2</v>
      </c>
      <c r="U18" s="165">
        <f t="shared" si="4"/>
        <v>-2</v>
      </c>
      <c r="V18" s="173" t="s">
        <v>15</v>
      </c>
      <c r="W18" s="181">
        <f>'１２月'!D18</f>
        <v>310</v>
      </c>
      <c r="X18" s="239">
        <f>'１２月'!F18:F19</f>
        <v>316</v>
      </c>
    </row>
    <row r="19" spans="1:24" ht="22.5" customHeight="1">
      <c r="A19" s="112"/>
      <c r="B19" s="120"/>
      <c r="C19" s="128" t="s">
        <v>28</v>
      </c>
      <c r="D19" s="136">
        <f t="shared" si="5"/>
        <v>293</v>
      </c>
      <c r="E19" s="135">
        <f t="shared" si="0"/>
        <v>0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0</v>
      </c>
      <c r="S19" s="151">
        <v>0</v>
      </c>
      <c r="T19" s="151">
        <v>0</v>
      </c>
      <c r="U19" s="165">
        <f t="shared" si="4"/>
        <v>0</v>
      </c>
      <c r="V19" s="173"/>
      <c r="W19" s="181">
        <f>'１２月'!D19</f>
        <v>293</v>
      </c>
      <c r="X19" s="200"/>
    </row>
    <row r="20" spans="1:24" ht="22.5" customHeight="1">
      <c r="A20" s="112" t="s">
        <v>20</v>
      </c>
      <c r="B20" s="121">
        <f>SUM(D20+D21)</f>
        <v>684</v>
      </c>
      <c r="C20" s="128" t="s">
        <v>26</v>
      </c>
      <c r="D20" s="136">
        <f t="shared" si="5"/>
        <v>316</v>
      </c>
      <c r="E20" s="135">
        <f t="shared" si="0"/>
        <v>6</v>
      </c>
      <c r="F20" s="149">
        <f>X20+G20</f>
        <v>361</v>
      </c>
      <c r="G20" s="151">
        <v>6</v>
      </c>
      <c r="H20" s="151">
        <v>0</v>
      </c>
      <c r="I20" s="151">
        <v>0</v>
      </c>
      <c r="J20" s="151">
        <v>6</v>
      </c>
      <c r="K20" s="151">
        <v>0</v>
      </c>
      <c r="L20" s="147">
        <f t="shared" si="1"/>
        <v>6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6</v>
      </c>
      <c r="S20" s="151">
        <v>1</v>
      </c>
      <c r="T20" s="151">
        <v>1</v>
      </c>
      <c r="U20" s="165">
        <f t="shared" si="4"/>
        <v>0</v>
      </c>
      <c r="V20" s="173" t="s">
        <v>20</v>
      </c>
      <c r="W20" s="181">
        <f>'１２月'!D20</f>
        <v>310</v>
      </c>
      <c r="X20" s="239">
        <f>'１２月'!F20:F21</f>
        <v>355</v>
      </c>
    </row>
    <row r="21" spans="1:24" ht="22.5" customHeight="1">
      <c r="A21" s="112"/>
      <c r="B21" s="120"/>
      <c r="C21" s="128" t="s">
        <v>28</v>
      </c>
      <c r="D21" s="136">
        <f t="shared" si="5"/>
        <v>368</v>
      </c>
      <c r="E21" s="135">
        <f t="shared" si="0"/>
        <v>0</v>
      </c>
      <c r="F21" s="135"/>
      <c r="G21" s="151"/>
      <c r="H21" s="151">
        <v>1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0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-1</v>
      </c>
      <c r="S21" s="151">
        <v>0</v>
      </c>
      <c r="T21" s="151">
        <v>0</v>
      </c>
      <c r="U21" s="165">
        <f t="shared" si="4"/>
        <v>0</v>
      </c>
      <c r="V21" s="173"/>
      <c r="W21" s="181">
        <f>'１２月'!D21</f>
        <v>368</v>
      </c>
      <c r="X21" s="200"/>
    </row>
    <row r="22" spans="1:24" ht="22.5" customHeight="1">
      <c r="A22" s="112" t="s">
        <v>23</v>
      </c>
      <c r="B22" s="121">
        <f>SUM(D22+D23)</f>
        <v>3528</v>
      </c>
      <c r="C22" s="128" t="s">
        <v>26</v>
      </c>
      <c r="D22" s="136">
        <f t="shared" si="5"/>
        <v>1616</v>
      </c>
      <c r="E22" s="135">
        <f t="shared" si="0"/>
        <v>1</v>
      </c>
      <c r="F22" s="149">
        <f>X22+G22</f>
        <v>1478</v>
      </c>
      <c r="G22" s="151">
        <v>-6</v>
      </c>
      <c r="H22" s="151">
        <v>7</v>
      </c>
      <c r="I22" s="151">
        <v>1</v>
      </c>
      <c r="J22" s="151">
        <v>1</v>
      </c>
      <c r="K22" s="151">
        <v>0</v>
      </c>
      <c r="L22" s="147">
        <f t="shared" si="1"/>
        <v>2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2</v>
      </c>
      <c r="S22" s="151">
        <v>0</v>
      </c>
      <c r="T22" s="151">
        <v>2</v>
      </c>
      <c r="U22" s="165">
        <f t="shared" si="4"/>
        <v>-2</v>
      </c>
      <c r="V22" s="173" t="s">
        <v>23</v>
      </c>
      <c r="W22" s="181">
        <f>'１２月'!D22</f>
        <v>1615</v>
      </c>
      <c r="X22" s="239">
        <f>'１２月'!F22:F23</f>
        <v>1484</v>
      </c>
    </row>
    <row r="23" spans="1:24" ht="22.5" customHeight="1">
      <c r="A23" s="112"/>
      <c r="B23" s="120"/>
      <c r="C23" s="128" t="s">
        <v>28</v>
      </c>
      <c r="D23" s="136">
        <f t="shared" si="5"/>
        <v>1912</v>
      </c>
      <c r="E23" s="135">
        <f t="shared" si="0"/>
        <v>-7</v>
      </c>
      <c r="F23" s="135"/>
      <c r="G23" s="151"/>
      <c r="H23" s="151">
        <v>7</v>
      </c>
      <c r="I23" s="151">
        <v>0</v>
      </c>
      <c r="J23" s="151">
        <v>0</v>
      </c>
      <c r="K23" s="151">
        <v>0</v>
      </c>
      <c r="L23" s="147">
        <f t="shared" si="1"/>
        <v>0</v>
      </c>
      <c r="M23" s="151">
        <v>5</v>
      </c>
      <c r="N23" s="151">
        <v>1</v>
      </c>
      <c r="O23" s="151">
        <v>3</v>
      </c>
      <c r="P23" s="151">
        <v>0</v>
      </c>
      <c r="Q23" s="147">
        <f t="shared" si="2"/>
        <v>4</v>
      </c>
      <c r="R23" s="135">
        <f t="shared" si="3"/>
        <v>-4</v>
      </c>
      <c r="S23" s="151">
        <v>0</v>
      </c>
      <c r="T23" s="151">
        <v>5</v>
      </c>
      <c r="U23" s="165">
        <f t="shared" si="4"/>
        <v>-5</v>
      </c>
      <c r="V23" s="173"/>
      <c r="W23" s="181">
        <f>'１２月'!D23</f>
        <v>1919</v>
      </c>
      <c r="X23" s="200"/>
    </row>
    <row r="24" spans="1:24" ht="22.5" customHeight="1">
      <c r="A24" s="112" t="s">
        <v>25</v>
      </c>
      <c r="B24" s="121">
        <f>SUM(D24+D25)</f>
        <v>7713</v>
      </c>
      <c r="C24" s="128" t="s">
        <v>26</v>
      </c>
      <c r="D24" s="136">
        <f t="shared" si="5"/>
        <v>3695</v>
      </c>
      <c r="E24" s="135">
        <f t="shared" si="0"/>
        <v>-12</v>
      </c>
      <c r="F24" s="149">
        <f>X24+G24</f>
        <v>3508</v>
      </c>
      <c r="G24" s="151">
        <v>-9</v>
      </c>
      <c r="H24" s="151">
        <v>8</v>
      </c>
      <c r="I24" s="151">
        <v>0</v>
      </c>
      <c r="J24" s="151">
        <v>29</v>
      </c>
      <c r="K24" s="151">
        <v>0</v>
      </c>
      <c r="L24" s="147">
        <f t="shared" si="1"/>
        <v>29</v>
      </c>
      <c r="M24" s="151">
        <v>11</v>
      </c>
      <c r="N24" s="151">
        <v>5</v>
      </c>
      <c r="O24" s="151">
        <v>21</v>
      </c>
      <c r="P24" s="151">
        <v>10</v>
      </c>
      <c r="Q24" s="147">
        <f t="shared" si="2"/>
        <v>36</v>
      </c>
      <c r="R24" s="135">
        <f t="shared" si="3"/>
        <v>-7</v>
      </c>
      <c r="S24" s="151">
        <v>0</v>
      </c>
      <c r="T24" s="151">
        <v>2</v>
      </c>
      <c r="U24" s="165">
        <f t="shared" si="4"/>
        <v>-2</v>
      </c>
      <c r="V24" s="173" t="s">
        <v>25</v>
      </c>
      <c r="W24" s="181">
        <f>'１２月'!D24</f>
        <v>3707</v>
      </c>
      <c r="X24" s="239">
        <f>'１２月'!F24:F25</f>
        <v>3517</v>
      </c>
    </row>
    <row r="25" spans="1:24" ht="22.5" customHeight="1">
      <c r="A25" s="113"/>
      <c r="B25" s="122"/>
      <c r="C25" s="130" t="s">
        <v>28</v>
      </c>
      <c r="D25" s="137">
        <f t="shared" si="5"/>
        <v>4018</v>
      </c>
      <c r="E25" s="141">
        <f t="shared" si="0"/>
        <v>-6</v>
      </c>
      <c r="F25" s="141"/>
      <c r="G25" s="152"/>
      <c r="H25" s="152">
        <v>9</v>
      </c>
      <c r="I25" s="152">
        <v>3</v>
      </c>
      <c r="J25" s="152">
        <v>4</v>
      </c>
      <c r="K25" s="152">
        <v>0</v>
      </c>
      <c r="L25" s="157">
        <f t="shared" si="1"/>
        <v>7</v>
      </c>
      <c r="M25" s="152">
        <v>12</v>
      </c>
      <c r="N25" s="152">
        <v>1</v>
      </c>
      <c r="O25" s="152">
        <v>4</v>
      </c>
      <c r="P25" s="152">
        <v>0</v>
      </c>
      <c r="Q25" s="157">
        <f t="shared" si="2"/>
        <v>5</v>
      </c>
      <c r="R25" s="141">
        <f t="shared" si="3"/>
        <v>2</v>
      </c>
      <c r="S25" s="152">
        <v>1</v>
      </c>
      <c r="T25" s="152">
        <v>6</v>
      </c>
      <c r="U25" s="166">
        <f t="shared" si="4"/>
        <v>-5</v>
      </c>
      <c r="V25" s="174"/>
      <c r="W25" s="182">
        <f>'１２月'!D25</f>
        <v>4024</v>
      </c>
      <c r="X25" s="240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3"/>
      <c r="G1" s="143"/>
    </row>
    <row r="2" spans="1:24" ht="22.5" customHeight="1">
      <c r="B2" s="115" t="s">
        <v>82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2.1828895887012121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45749</v>
      </c>
      <c r="C6" s="127" t="s">
        <v>26</v>
      </c>
      <c r="D6" s="134">
        <f>SUMIF(C8:C25,"男",D8:D25)</f>
        <v>21556</v>
      </c>
      <c r="E6" s="135">
        <f t="shared" ref="E6:E25" si="0">SUM(H6:K6,S6)-SUM(M6:P6,T6)</f>
        <v>-49</v>
      </c>
      <c r="F6" s="134">
        <f>X6+G6</f>
        <v>20958</v>
      </c>
      <c r="G6" s="134">
        <f>SUM(G8:G25)</f>
        <v>-43</v>
      </c>
      <c r="H6" s="134">
        <f>SUMIF(C8:C25,"男",H8:H25)</f>
        <v>59</v>
      </c>
      <c r="I6" s="134">
        <f>SUMIF(C8:C25,"男",I8:I25)</f>
        <v>9</v>
      </c>
      <c r="J6" s="134">
        <f>SUMIF(C8:C25,"男",J8:J25)</f>
        <v>24</v>
      </c>
      <c r="K6" s="134">
        <f>SUMIF(C8:C25,"男",K8:K25)</f>
        <v>0</v>
      </c>
      <c r="L6" s="134">
        <f t="shared" ref="L6:L25" si="1">SUM(I6:K6)</f>
        <v>33</v>
      </c>
      <c r="M6" s="134">
        <f>SUMIF(C8:C25,"男",M8:M25)</f>
        <v>59</v>
      </c>
      <c r="N6" s="134">
        <f>SUMIF(C8:C25,"男",N8:N25)</f>
        <v>28</v>
      </c>
      <c r="O6" s="134">
        <f>SUMIF(C8:C25,"男",O8:O25)</f>
        <v>25</v>
      </c>
      <c r="P6" s="134">
        <f>SUMIF(C8:C25,"男",P8:P25)</f>
        <v>3</v>
      </c>
      <c r="Q6" s="134">
        <f t="shared" ref="Q6:Q25" si="2">SUM(N6:P6)</f>
        <v>56</v>
      </c>
      <c r="R6" s="134">
        <f t="shared" ref="R6:R25" si="3">SUM(L6-Q6)</f>
        <v>-23</v>
      </c>
      <c r="S6" s="134">
        <f>SUMIF(C8:C25,"男",S8:S25)</f>
        <v>12</v>
      </c>
      <c r="T6" s="134">
        <f>SUMIF(C8:C25,"男",T8:T25)</f>
        <v>38</v>
      </c>
      <c r="U6" s="163">
        <f t="shared" ref="U6:U25" si="4">SUM(S6-T6)</f>
        <v>-26</v>
      </c>
      <c r="V6" s="170" t="s">
        <v>0</v>
      </c>
      <c r="W6" s="178">
        <f>SUMIF(C8:C25,"男",W8:W25)</f>
        <v>21605</v>
      </c>
      <c r="X6" s="186">
        <f>SUM(X8:X25)</f>
        <v>21001</v>
      </c>
    </row>
    <row r="7" spans="1:24" ht="22.5" customHeight="1">
      <c r="A7" s="110"/>
      <c r="B7" s="120"/>
      <c r="C7" s="128" t="s">
        <v>28</v>
      </c>
      <c r="D7" s="135">
        <f>SUMIF(C8:C25,"女",D8:D25)</f>
        <v>24193</v>
      </c>
      <c r="E7" s="135">
        <f t="shared" si="0"/>
        <v>-51</v>
      </c>
      <c r="F7" s="147"/>
      <c r="G7" s="147"/>
      <c r="H7" s="147">
        <f>SUMIF(C8:C25,"女",H8:H25)</f>
        <v>81</v>
      </c>
      <c r="I7" s="147">
        <f>SUMIF(C8:C25,"女",I8:I25)</f>
        <v>16</v>
      </c>
      <c r="J7" s="147">
        <f>SUMIF(C8:C25,"女",J8:J25)</f>
        <v>19</v>
      </c>
      <c r="K7" s="147">
        <f>SUMIF(C8:C25,"女",K8:K25)</f>
        <v>2</v>
      </c>
      <c r="L7" s="135">
        <f t="shared" si="1"/>
        <v>37</v>
      </c>
      <c r="M7" s="147">
        <f>SUMIF(C8:C25,"女",M8:M25)</f>
        <v>81</v>
      </c>
      <c r="N7" s="147">
        <f>SUMIF(C8:C25,"女",N8:N25)</f>
        <v>27</v>
      </c>
      <c r="O7" s="147">
        <f>SUMIF(C8:C25,"女",O8:O25)</f>
        <v>20</v>
      </c>
      <c r="P7" s="147">
        <f>SUMIF(C8:C25,"女",P8:P25)</f>
        <v>1</v>
      </c>
      <c r="Q7" s="147">
        <f t="shared" si="2"/>
        <v>48</v>
      </c>
      <c r="R7" s="135">
        <f t="shared" si="3"/>
        <v>-11</v>
      </c>
      <c r="S7" s="135">
        <f>SUMIF(C8:C25,"女",S8:S25)</f>
        <v>5</v>
      </c>
      <c r="T7" s="135">
        <f>SUMIF(C8:C44,"女",T8:T25)</f>
        <v>45</v>
      </c>
      <c r="U7" s="164">
        <f t="shared" si="4"/>
        <v>-40</v>
      </c>
      <c r="V7" s="171"/>
      <c r="W7" s="179">
        <f>SUMIF(C8:C25,"女",W8:W25)</f>
        <v>24244</v>
      </c>
      <c r="X7" s="187"/>
    </row>
    <row r="8" spans="1:24" ht="22.5" customHeight="1">
      <c r="A8" s="111" t="s">
        <v>6</v>
      </c>
      <c r="B8" s="121">
        <f>SUM(D8+D9)</f>
        <v>5064</v>
      </c>
      <c r="C8" s="129" t="s">
        <v>26</v>
      </c>
      <c r="D8" s="136">
        <f t="shared" ref="D8:D25" si="5">E8+W8</f>
        <v>2312</v>
      </c>
      <c r="E8" s="135">
        <f t="shared" si="0"/>
        <v>-8</v>
      </c>
      <c r="F8" s="148">
        <f>X8+G8</f>
        <v>2180</v>
      </c>
      <c r="G8" s="150">
        <v>-7</v>
      </c>
      <c r="H8" s="150">
        <v>3</v>
      </c>
      <c r="I8" s="150">
        <v>1</v>
      </c>
      <c r="J8" s="150">
        <v>3</v>
      </c>
      <c r="K8" s="150">
        <v>0</v>
      </c>
      <c r="L8" s="135">
        <f t="shared" si="1"/>
        <v>4</v>
      </c>
      <c r="M8" s="150">
        <v>4</v>
      </c>
      <c r="N8" s="150">
        <v>0</v>
      </c>
      <c r="O8" s="150">
        <v>4</v>
      </c>
      <c r="P8" s="150">
        <v>0</v>
      </c>
      <c r="Q8" s="135">
        <f t="shared" si="2"/>
        <v>4</v>
      </c>
      <c r="R8" s="135">
        <f t="shared" si="3"/>
        <v>0</v>
      </c>
      <c r="S8" s="150">
        <v>1</v>
      </c>
      <c r="T8" s="150">
        <v>8</v>
      </c>
      <c r="U8" s="165">
        <f t="shared" si="4"/>
        <v>-7</v>
      </c>
      <c r="V8" s="172" t="s">
        <v>6</v>
      </c>
      <c r="W8" s="180">
        <f>'１月'!D8</f>
        <v>2320</v>
      </c>
      <c r="X8" s="200">
        <f>'１月'!F8:F9</f>
        <v>2187</v>
      </c>
    </row>
    <row r="9" spans="1:24" ht="22.5" customHeight="1">
      <c r="A9" s="112"/>
      <c r="B9" s="120"/>
      <c r="C9" s="128" t="s">
        <v>28</v>
      </c>
      <c r="D9" s="136">
        <f t="shared" si="5"/>
        <v>2752</v>
      </c>
      <c r="E9" s="135">
        <f t="shared" si="0"/>
        <v>0</v>
      </c>
      <c r="F9" s="135"/>
      <c r="G9" s="151"/>
      <c r="H9" s="151">
        <v>8</v>
      </c>
      <c r="I9" s="151">
        <v>3</v>
      </c>
      <c r="J9" s="151">
        <v>3</v>
      </c>
      <c r="K9" s="151">
        <v>0</v>
      </c>
      <c r="L9" s="147">
        <f t="shared" si="1"/>
        <v>6</v>
      </c>
      <c r="M9" s="151">
        <v>6</v>
      </c>
      <c r="N9" s="151">
        <v>1</v>
      </c>
      <c r="O9" s="151">
        <v>1</v>
      </c>
      <c r="P9" s="151">
        <v>0</v>
      </c>
      <c r="Q9" s="147">
        <f t="shared" si="2"/>
        <v>2</v>
      </c>
      <c r="R9" s="135">
        <f t="shared" si="3"/>
        <v>4</v>
      </c>
      <c r="S9" s="151">
        <v>0</v>
      </c>
      <c r="T9" s="151">
        <v>6</v>
      </c>
      <c r="U9" s="165">
        <f t="shared" si="4"/>
        <v>-6</v>
      </c>
      <c r="V9" s="173"/>
      <c r="W9" s="180">
        <f>'１月'!D9</f>
        <v>2752</v>
      </c>
      <c r="X9" s="201"/>
    </row>
    <row r="10" spans="1:24" ht="22.5" customHeight="1">
      <c r="A10" s="112" t="s">
        <v>12</v>
      </c>
      <c r="B10" s="121">
        <f>SUM(D10+D11)</f>
        <v>17290</v>
      </c>
      <c r="C10" s="128" t="s">
        <v>26</v>
      </c>
      <c r="D10" s="136">
        <f t="shared" si="5"/>
        <v>8103</v>
      </c>
      <c r="E10" s="135">
        <f t="shared" si="0"/>
        <v>-13</v>
      </c>
      <c r="F10" s="149">
        <f>X10+G10</f>
        <v>7973</v>
      </c>
      <c r="G10" s="151">
        <v>-19</v>
      </c>
      <c r="H10" s="151">
        <v>32</v>
      </c>
      <c r="I10" s="151">
        <v>5</v>
      </c>
      <c r="J10" s="151">
        <v>3</v>
      </c>
      <c r="K10" s="151">
        <v>0</v>
      </c>
      <c r="L10" s="147">
        <f t="shared" si="1"/>
        <v>8</v>
      </c>
      <c r="M10" s="151">
        <v>26</v>
      </c>
      <c r="N10" s="151">
        <v>13</v>
      </c>
      <c r="O10" s="151">
        <v>11</v>
      </c>
      <c r="P10" s="151">
        <v>0</v>
      </c>
      <c r="Q10" s="147">
        <f t="shared" si="2"/>
        <v>24</v>
      </c>
      <c r="R10" s="135">
        <f t="shared" si="3"/>
        <v>-16</v>
      </c>
      <c r="S10" s="151">
        <v>5</v>
      </c>
      <c r="T10" s="151">
        <v>8</v>
      </c>
      <c r="U10" s="165">
        <f t="shared" si="4"/>
        <v>-3</v>
      </c>
      <c r="V10" s="173" t="s">
        <v>12</v>
      </c>
      <c r="W10" s="181">
        <f>'１月'!D10</f>
        <v>8116</v>
      </c>
      <c r="X10" s="239">
        <f>'１月'!F10:F11</f>
        <v>7992</v>
      </c>
    </row>
    <row r="11" spans="1:24" ht="22.5" customHeight="1">
      <c r="A11" s="112"/>
      <c r="B11" s="120"/>
      <c r="C11" s="128" t="s">
        <v>28</v>
      </c>
      <c r="D11" s="136">
        <f t="shared" si="5"/>
        <v>9187</v>
      </c>
      <c r="E11" s="135">
        <f t="shared" si="0"/>
        <v>-16</v>
      </c>
      <c r="F11" s="135"/>
      <c r="G11" s="151"/>
      <c r="H11" s="151">
        <v>45</v>
      </c>
      <c r="I11" s="151">
        <v>6</v>
      </c>
      <c r="J11" s="151">
        <v>7</v>
      </c>
      <c r="K11" s="151">
        <v>1</v>
      </c>
      <c r="L11" s="147">
        <f t="shared" si="1"/>
        <v>14</v>
      </c>
      <c r="M11" s="151">
        <v>45</v>
      </c>
      <c r="N11" s="151">
        <v>11</v>
      </c>
      <c r="O11" s="151">
        <v>10</v>
      </c>
      <c r="P11" s="151">
        <v>0</v>
      </c>
      <c r="Q11" s="147">
        <f t="shared" si="2"/>
        <v>21</v>
      </c>
      <c r="R11" s="135">
        <f t="shared" si="3"/>
        <v>-7</v>
      </c>
      <c r="S11" s="151">
        <v>5</v>
      </c>
      <c r="T11" s="151">
        <v>14</v>
      </c>
      <c r="U11" s="165">
        <f t="shared" si="4"/>
        <v>-9</v>
      </c>
      <c r="V11" s="173"/>
      <c r="W11" s="181">
        <f>'１月'!D11</f>
        <v>9203</v>
      </c>
      <c r="X11" s="200"/>
    </row>
    <row r="12" spans="1:24" ht="22.5" customHeight="1">
      <c r="A12" s="112" t="s">
        <v>13</v>
      </c>
      <c r="B12" s="121">
        <f>SUM(D12+D13)</f>
        <v>4125</v>
      </c>
      <c r="C12" s="128" t="s">
        <v>26</v>
      </c>
      <c r="D12" s="136">
        <f t="shared" si="5"/>
        <v>1928</v>
      </c>
      <c r="E12" s="135">
        <f t="shared" si="0"/>
        <v>4</v>
      </c>
      <c r="F12" s="149">
        <f>X12+G12</f>
        <v>2175</v>
      </c>
      <c r="G12" s="151">
        <v>-8</v>
      </c>
      <c r="H12" s="151">
        <v>10</v>
      </c>
      <c r="I12" s="151">
        <v>1</v>
      </c>
      <c r="J12" s="151">
        <v>3</v>
      </c>
      <c r="K12" s="151">
        <v>0</v>
      </c>
      <c r="L12" s="147">
        <f t="shared" si="1"/>
        <v>4</v>
      </c>
      <c r="M12" s="151">
        <v>5</v>
      </c>
      <c r="N12" s="151">
        <v>4</v>
      </c>
      <c r="O12" s="151">
        <v>1</v>
      </c>
      <c r="P12" s="151">
        <v>0</v>
      </c>
      <c r="Q12" s="147">
        <f t="shared" si="2"/>
        <v>5</v>
      </c>
      <c r="R12" s="135">
        <f t="shared" si="3"/>
        <v>-1</v>
      </c>
      <c r="S12" s="151">
        <v>2</v>
      </c>
      <c r="T12" s="151">
        <v>2</v>
      </c>
      <c r="U12" s="165">
        <f t="shared" si="4"/>
        <v>0</v>
      </c>
      <c r="V12" s="173" t="s">
        <v>13</v>
      </c>
      <c r="W12" s="181">
        <f>'１月'!D12</f>
        <v>1924</v>
      </c>
      <c r="X12" s="239">
        <f>'１月'!F12:F13</f>
        <v>2183</v>
      </c>
    </row>
    <row r="13" spans="1:24" ht="22.5" customHeight="1">
      <c r="A13" s="112"/>
      <c r="B13" s="120"/>
      <c r="C13" s="128" t="s">
        <v>28</v>
      </c>
      <c r="D13" s="136">
        <f t="shared" si="5"/>
        <v>2197</v>
      </c>
      <c r="E13" s="135">
        <f t="shared" si="0"/>
        <v>-15</v>
      </c>
      <c r="F13" s="135"/>
      <c r="G13" s="151"/>
      <c r="H13" s="151">
        <v>6</v>
      </c>
      <c r="I13" s="151">
        <v>0</v>
      </c>
      <c r="J13" s="151">
        <v>1</v>
      </c>
      <c r="K13" s="151">
        <v>0</v>
      </c>
      <c r="L13" s="147">
        <f t="shared" si="1"/>
        <v>1</v>
      </c>
      <c r="M13" s="151">
        <v>8</v>
      </c>
      <c r="N13" s="151">
        <v>2</v>
      </c>
      <c r="O13" s="151">
        <v>3</v>
      </c>
      <c r="P13" s="151">
        <v>0</v>
      </c>
      <c r="Q13" s="147">
        <f t="shared" si="2"/>
        <v>5</v>
      </c>
      <c r="R13" s="135">
        <f t="shared" si="3"/>
        <v>-4</v>
      </c>
      <c r="S13" s="151">
        <v>0</v>
      </c>
      <c r="T13" s="151">
        <v>9</v>
      </c>
      <c r="U13" s="165">
        <f t="shared" si="4"/>
        <v>-9</v>
      </c>
      <c r="V13" s="173"/>
      <c r="W13" s="181">
        <f>'１月'!D13</f>
        <v>2212</v>
      </c>
      <c r="X13" s="200"/>
    </row>
    <row r="14" spans="1:24" ht="22.5" customHeight="1">
      <c r="A14" s="112" t="s">
        <v>10</v>
      </c>
      <c r="B14" s="121">
        <f>SUM(D14+D15)</f>
        <v>4308</v>
      </c>
      <c r="C14" s="128" t="s">
        <v>26</v>
      </c>
      <c r="D14" s="136">
        <f t="shared" si="5"/>
        <v>2069</v>
      </c>
      <c r="E14" s="135">
        <f t="shared" si="0"/>
        <v>-8</v>
      </c>
      <c r="F14" s="149">
        <f>X14+G14</f>
        <v>1673</v>
      </c>
      <c r="G14" s="151">
        <v>5</v>
      </c>
      <c r="H14" s="151">
        <v>5</v>
      </c>
      <c r="I14" s="151">
        <v>0</v>
      </c>
      <c r="J14" s="151">
        <v>1</v>
      </c>
      <c r="K14" s="151">
        <v>0</v>
      </c>
      <c r="L14" s="147">
        <f t="shared" si="1"/>
        <v>1</v>
      </c>
      <c r="M14" s="151">
        <v>8</v>
      </c>
      <c r="N14" s="151">
        <v>3</v>
      </c>
      <c r="O14" s="151">
        <v>2</v>
      </c>
      <c r="P14" s="151">
        <v>0</v>
      </c>
      <c r="Q14" s="147">
        <f t="shared" si="2"/>
        <v>5</v>
      </c>
      <c r="R14" s="135">
        <f t="shared" si="3"/>
        <v>-4</v>
      </c>
      <c r="S14" s="151">
        <v>2</v>
      </c>
      <c r="T14" s="151">
        <v>3</v>
      </c>
      <c r="U14" s="165">
        <f t="shared" si="4"/>
        <v>-1</v>
      </c>
      <c r="V14" s="173" t="s">
        <v>10</v>
      </c>
      <c r="W14" s="181">
        <f>'１月'!D14</f>
        <v>2077</v>
      </c>
      <c r="X14" s="239">
        <f>'１月'!F14:F15</f>
        <v>1668</v>
      </c>
    </row>
    <row r="15" spans="1:24" ht="22.5" customHeight="1">
      <c r="A15" s="112"/>
      <c r="B15" s="120"/>
      <c r="C15" s="128" t="s">
        <v>28</v>
      </c>
      <c r="D15" s="136">
        <f t="shared" si="5"/>
        <v>2239</v>
      </c>
      <c r="E15" s="135">
        <f t="shared" si="0"/>
        <v>5</v>
      </c>
      <c r="F15" s="135"/>
      <c r="G15" s="151"/>
      <c r="H15" s="151">
        <v>14</v>
      </c>
      <c r="I15" s="151">
        <v>2</v>
      </c>
      <c r="J15" s="151">
        <v>1</v>
      </c>
      <c r="K15" s="151">
        <v>1</v>
      </c>
      <c r="L15" s="147">
        <f t="shared" si="1"/>
        <v>4</v>
      </c>
      <c r="M15" s="151">
        <v>8</v>
      </c>
      <c r="N15" s="151">
        <v>3</v>
      </c>
      <c r="O15" s="151">
        <v>0</v>
      </c>
      <c r="P15" s="151">
        <v>0</v>
      </c>
      <c r="Q15" s="147">
        <f t="shared" si="2"/>
        <v>3</v>
      </c>
      <c r="R15" s="135">
        <f t="shared" si="3"/>
        <v>1</v>
      </c>
      <c r="S15" s="151">
        <v>0</v>
      </c>
      <c r="T15" s="151">
        <v>2</v>
      </c>
      <c r="U15" s="165">
        <f t="shared" si="4"/>
        <v>-2</v>
      </c>
      <c r="V15" s="173"/>
      <c r="W15" s="181">
        <f>'１月'!D15</f>
        <v>2234</v>
      </c>
      <c r="X15" s="200"/>
    </row>
    <row r="16" spans="1:24" ht="22.5" customHeight="1">
      <c r="A16" s="112" t="s">
        <v>19</v>
      </c>
      <c r="B16" s="121">
        <f>SUM(D16+D17)</f>
        <v>2469</v>
      </c>
      <c r="C16" s="128" t="s">
        <v>26</v>
      </c>
      <c r="D16" s="136">
        <f t="shared" si="5"/>
        <v>1227</v>
      </c>
      <c r="E16" s="135">
        <f t="shared" si="0"/>
        <v>-6</v>
      </c>
      <c r="F16" s="149">
        <f>X16+G16</f>
        <v>1304</v>
      </c>
      <c r="G16" s="151">
        <v>-4</v>
      </c>
      <c r="H16" s="151">
        <v>1</v>
      </c>
      <c r="I16" s="151">
        <v>1</v>
      </c>
      <c r="J16" s="151">
        <v>8</v>
      </c>
      <c r="K16" s="151">
        <v>0</v>
      </c>
      <c r="L16" s="147">
        <f t="shared" si="1"/>
        <v>9</v>
      </c>
      <c r="M16" s="151">
        <v>4</v>
      </c>
      <c r="N16" s="151">
        <v>1</v>
      </c>
      <c r="O16" s="151">
        <v>4</v>
      </c>
      <c r="P16" s="151">
        <v>2</v>
      </c>
      <c r="Q16" s="147">
        <f t="shared" si="2"/>
        <v>7</v>
      </c>
      <c r="R16" s="135">
        <f t="shared" si="3"/>
        <v>2</v>
      </c>
      <c r="S16" s="151">
        <v>0</v>
      </c>
      <c r="T16" s="151">
        <v>5</v>
      </c>
      <c r="U16" s="165">
        <f t="shared" si="4"/>
        <v>-5</v>
      </c>
      <c r="V16" s="173" t="s">
        <v>19</v>
      </c>
      <c r="W16" s="181">
        <f>'１月'!D16</f>
        <v>1233</v>
      </c>
      <c r="X16" s="239">
        <f>'１月'!F16:F17</f>
        <v>1308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-10</v>
      </c>
      <c r="F17" s="135"/>
      <c r="G17" s="151"/>
      <c r="H17" s="151">
        <v>1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2</v>
      </c>
      <c r="N17" s="151">
        <v>4</v>
      </c>
      <c r="O17" s="151">
        <v>3</v>
      </c>
      <c r="P17" s="151">
        <v>0</v>
      </c>
      <c r="Q17" s="147">
        <f t="shared" si="2"/>
        <v>7</v>
      </c>
      <c r="R17" s="135">
        <f t="shared" si="3"/>
        <v>-7</v>
      </c>
      <c r="S17" s="151">
        <v>0</v>
      </c>
      <c r="T17" s="151">
        <v>2</v>
      </c>
      <c r="U17" s="165">
        <f t="shared" si="4"/>
        <v>-2</v>
      </c>
      <c r="V17" s="173"/>
      <c r="W17" s="181">
        <f>'１月'!D17</f>
        <v>1252</v>
      </c>
      <c r="X17" s="200"/>
    </row>
    <row r="18" spans="1:24" ht="22.5" customHeight="1">
      <c r="A18" s="112" t="s">
        <v>15</v>
      </c>
      <c r="B18" s="121">
        <f>SUM(D18+D19)</f>
        <v>601</v>
      </c>
      <c r="C18" s="128" t="s">
        <v>26</v>
      </c>
      <c r="D18" s="136">
        <f t="shared" si="5"/>
        <v>309</v>
      </c>
      <c r="E18" s="135">
        <f t="shared" si="0"/>
        <v>1</v>
      </c>
      <c r="F18" s="149">
        <f>X18+G18</f>
        <v>316</v>
      </c>
      <c r="G18" s="151">
        <v>0</v>
      </c>
      <c r="H18" s="151">
        <v>1</v>
      </c>
      <c r="I18" s="151">
        <v>0</v>
      </c>
      <c r="J18" s="151">
        <v>1</v>
      </c>
      <c r="K18" s="151">
        <v>0</v>
      </c>
      <c r="L18" s="147">
        <f t="shared" si="1"/>
        <v>1</v>
      </c>
      <c r="M18" s="151">
        <v>1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1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1">
        <f>'１月'!D18</f>
        <v>308</v>
      </c>
      <c r="X18" s="239">
        <f>'１月'!F18:F19</f>
        <v>316</v>
      </c>
    </row>
    <row r="19" spans="1:24" ht="22.5" customHeight="1">
      <c r="A19" s="112"/>
      <c r="B19" s="120"/>
      <c r="C19" s="128" t="s">
        <v>28</v>
      </c>
      <c r="D19" s="136">
        <f t="shared" si="5"/>
        <v>292</v>
      </c>
      <c r="E19" s="135">
        <f t="shared" si="0"/>
        <v>-1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0</v>
      </c>
      <c r="N19" s="151">
        <v>1</v>
      </c>
      <c r="O19" s="151">
        <v>0</v>
      </c>
      <c r="P19" s="151">
        <v>0</v>
      </c>
      <c r="Q19" s="147">
        <f t="shared" si="2"/>
        <v>1</v>
      </c>
      <c r="R19" s="135">
        <f t="shared" si="3"/>
        <v>-1</v>
      </c>
      <c r="S19" s="151">
        <v>0</v>
      </c>
      <c r="T19" s="151">
        <v>0</v>
      </c>
      <c r="U19" s="165">
        <f t="shared" si="4"/>
        <v>0</v>
      </c>
      <c r="V19" s="173"/>
      <c r="W19" s="181">
        <f>'１月'!D19</f>
        <v>293</v>
      </c>
      <c r="X19" s="200"/>
    </row>
    <row r="20" spans="1:24" ht="22.5" customHeight="1">
      <c r="A20" s="112" t="s">
        <v>20</v>
      </c>
      <c r="B20" s="121">
        <f>SUM(D20+D21)</f>
        <v>680</v>
      </c>
      <c r="C20" s="128" t="s">
        <v>26</v>
      </c>
      <c r="D20" s="136">
        <f t="shared" si="5"/>
        <v>314</v>
      </c>
      <c r="E20" s="135">
        <f t="shared" si="0"/>
        <v>-2</v>
      </c>
      <c r="F20" s="149">
        <f>X20+G20</f>
        <v>360</v>
      </c>
      <c r="G20" s="151">
        <v>-1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2</v>
      </c>
      <c r="O20" s="151">
        <v>0</v>
      </c>
      <c r="P20" s="151">
        <v>0</v>
      </c>
      <c r="Q20" s="147">
        <f t="shared" si="2"/>
        <v>2</v>
      </c>
      <c r="R20" s="135">
        <f t="shared" si="3"/>
        <v>-2</v>
      </c>
      <c r="S20" s="151">
        <v>0</v>
      </c>
      <c r="T20" s="151">
        <v>0</v>
      </c>
      <c r="U20" s="165">
        <f t="shared" si="4"/>
        <v>0</v>
      </c>
      <c r="V20" s="173" t="s">
        <v>20</v>
      </c>
      <c r="W20" s="181">
        <f>'１月'!D20</f>
        <v>316</v>
      </c>
      <c r="X20" s="239">
        <f>'１月'!F20:F21</f>
        <v>361</v>
      </c>
    </row>
    <row r="21" spans="1:24" ht="22.5" customHeight="1">
      <c r="A21" s="112"/>
      <c r="B21" s="120"/>
      <c r="C21" s="128" t="s">
        <v>28</v>
      </c>
      <c r="D21" s="136">
        <f t="shared" si="5"/>
        <v>366</v>
      </c>
      <c r="E21" s="135">
        <f t="shared" si="0"/>
        <v>-2</v>
      </c>
      <c r="F21" s="135"/>
      <c r="G21" s="151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0</v>
      </c>
      <c r="N21" s="151">
        <v>0</v>
      </c>
      <c r="O21" s="151">
        <v>0</v>
      </c>
      <c r="P21" s="151">
        <v>0</v>
      </c>
      <c r="Q21" s="147">
        <f t="shared" si="2"/>
        <v>0</v>
      </c>
      <c r="R21" s="135">
        <f t="shared" si="3"/>
        <v>0</v>
      </c>
      <c r="S21" s="151">
        <v>0</v>
      </c>
      <c r="T21" s="151">
        <v>2</v>
      </c>
      <c r="U21" s="165">
        <f t="shared" si="4"/>
        <v>-2</v>
      </c>
      <c r="V21" s="173"/>
      <c r="W21" s="181">
        <f>'１月'!D21</f>
        <v>368</v>
      </c>
      <c r="X21" s="200"/>
    </row>
    <row r="22" spans="1:24" ht="22.5" customHeight="1">
      <c r="A22" s="112" t="s">
        <v>23</v>
      </c>
      <c r="B22" s="121">
        <f>SUM(D22+D23)</f>
        <v>3526</v>
      </c>
      <c r="C22" s="128" t="s">
        <v>26</v>
      </c>
      <c r="D22" s="136">
        <f t="shared" si="5"/>
        <v>1617</v>
      </c>
      <c r="E22" s="135">
        <f t="shared" si="0"/>
        <v>1</v>
      </c>
      <c r="F22" s="149">
        <f>X22+G22</f>
        <v>1476</v>
      </c>
      <c r="G22" s="151">
        <v>-2</v>
      </c>
      <c r="H22" s="151">
        <v>4</v>
      </c>
      <c r="I22" s="151">
        <v>0</v>
      </c>
      <c r="J22" s="151">
        <v>3</v>
      </c>
      <c r="K22" s="151">
        <v>0</v>
      </c>
      <c r="L22" s="147">
        <f t="shared" si="1"/>
        <v>3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3</v>
      </c>
      <c r="S22" s="151">
        <v>1</v>
      </c>
      <c r="T22" s="151">
        <v>1</v>
      </c>
      <c r="U22" s="165">
        <f t="shared" si="4"/>
        <v>0</v>
      </c>
      <c r="V22" s="173" t="s">
        <v>23</v>
      </c>
      <c r="W22" s="181">
        <f>'１月'!D22</f>
        <v>1616</v>
      </c>
      <c r="X22" s="239">
        <f>'１月'!F22:F23</f>
        <v>1478</v>
      </c>
    </row>
    <row r="23" spans="1:24" ht="22.5" customHeight="1">
      <c r="A23" s="112"/>
      <c r="B23" s="120"/>
      <c r="C23" s="128" t="s">
        <v>28</v>
      </c>
      <c r="D23" s="136">
        <f t="shared" si="5"/>
        <v>1909</v>
      </c>
      <c r="E23" s="135">
        <f t="shared" si="0"/>
        <v>-3</v>
      </c>
      <c r="F23" s="135"/>
      <c r="G23" s="151"/>
      <c r="H23" s="151">
        <v>5</v>
      </c>
      <c r="I23" s="151">
        <v>0</v>
      </c>
      <c r="J23" s="151">
        <v>5</v>
      </c>
      <c r="K23" s="151">
        <v>0</v>
      </c>
      <c r="L23" s="147">
        <f t="shared" si="1"/>
        <v>5</v>
      </c>
      <c r="M23" s="151">
        <v>8</v>
      </c>
      <c r="N23" s="151">
        <v>2</v>
      </c>
      <c r="O23" s="151">
        <v>0</v>
      </c>
      <c r="P23" s="151">
        <v>1</v>
      </c>
      <c r="Q23" s="147">
        <f t="shared" si="2"/>
        <v>3</v>
      </c>
      <c r="R23" s="135">
        <f t="shared" si="3"/>
        <v>2</v>
      </c>
      <c r="S23" s="151">
        <v>0</v>
      </c>
      <c r="T23" s="151">
        <v>2</v>
      </c>
      <c r="U23" s="165">
        <f t="shared" si="4"/>
        <v>-2</v>
      </c>
      <c r="V23" s="173"/>
      <c r="W23" s="181">
        <f>'１月'!D23</f>
        <v>1912</v>
      </c>
      <c r="X23" s="200"/>
    </row>
    <row r="24" spans="1:24" ht="22.5" customHeight="1">
      <c r="A24" s="112" t="s">
        <v>25</v>
      </c>
      <c r="B24" s="121">
        <f>SUM(D24+D25)</f>
        <v>7686</v>
      </c>
      <c r="C24" s="128" t="s">
        <v>26</v>
      </c>
      <c r="D24" s="136">
        <f t="shared" si="5"/>
        <v>3677</v>
      </c>
      <c r="E24" s="135">
        <f t="shared" si="0"/>
        <v>-18</v>
      </c>
      <c r="F24" s="149">
        <f>X24+G24</f>
        <v>3501</v>
      </c>
      <c r="G24" s="151">
        <v>-7</v>
      </c>
      <c r="H24" s="151">
        <v>3</v>
      </c>
      <c r="I24" s="151">
        <v>1</v>
      </c>
      <c r="J24" s="151">
        <v>2</v>
      </c>
      <c r="K24" s="151">
        <v>0</v>
      </c>
      <c r="L24" s="147">
        <f t="shared" si="1"/>
        <v>3</v>
      </c>
      <c r="M24" s="151">
        <v>5</v>
      </c>
      <c r="N24" s="151">
        <v>5</v>
      </c>
      <c r="O24" s="151">
        <v>3</v>
      </c>
      <c r="P24" s="151">
        <v>1</v>
      </c>
      <c r="Q24" s="147">
        <f t="shared" si="2"/>
        <v>9</v>
      </c>
      <c r="R24" s="135">
        <f t="shared" si="3"/>
        <v>-6</v>
      </c>
      <c r="S24" s="151">
        <v>1</v>
      </c>
      <c r="T24" s="151">
        <v>11</v>
      </c>
      <c r="U24" s="165">
        <f t="shared" si="4"/>
        <v>-10</v>
      </c>
      <c r="V24" s="173" t="s">
        <v>25</v>
      </c>
      <c r="W24" s="181">
        <f>'１月'!D24</f>
        <v>3695</v>
      </c>
      <c r="X24" s="239">
        <f>'１月'!F24:F25</f>
        <v>3508</v>
      </c>
    </row>
    <row r="25" spans="1:24" ht="22.5" customHeight="1">
      <c r="A25" s="113"/>
      <c r="B25" s="122"/>
      <c r="C25" s="130" t="s">
        <v>28</v>
      </c>
      <c r="D25" s="137">
        <f t="shared" si="5"/>
        <v>4009</v>
      </c>
      <c r="E25" s="141">
        <f t="shared" si="0"/>
        <v>-9</v>
      </c>
      <c r="F25" s="141"/>
      <c r="G25" s="152"/>
      <c r="H25" s="152">
        <v>2</v>
      </c>
      <c r="I25" s="152">
        <v>5</v>
      </c>
      <c r="J25" s="152">
        <v>2</v>
      </c>
      <c r="K25" s="152">
        <v>0</v>
      </c>
      <c r="L25" s="157">
        <f t="shared" si="1"/>
        <v>7</v>
      </c>
      <c r="M25" s="152">
        <v>4</v>
      </c>
      <c r="N25" s="152">
        <v>3</v>
      </c>
      <c r="O25" s="152">
        <v>3</v>
      </c>
      <c r="P25" s="152">
        <v>0</v>
      </c>
      <c r="Q25" s="157">
        <f t="shared" si="2"/>
        <v>6</v>
      </c>
      <c r="R25" s="141">
        <f t="shared" si="3"/>
        <v>1</v>
      </c>
      <c r="S25" s="152">
        <v>0</v>
      </c>
      <c r="T25" s="152">
        <v>8</v>
      </c>
      <c r="U25" s="166">
        <f t="shared" si="4"/>
        <v>-8</v>
      </c>
      <c r="V25" s="174"/>
      <c r="W25" s="182">
        <f>'１月'!D25</f>
        <v>4018</v>
      </c>
      <c r="X25" s="240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3"/>
      <c r="G1" s="143"/>
    </row>
    <row r="2" spans="1:24" ht="22.5" customHeight="1">
      <c r="B2" s="115" t="s">
        <v>83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2.1828895887012121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45749</v>
      </c>
      <c r="C6" s="127" t="s">
        <v>26</v>
      </c>
      <c r="D6" s="134">
        <f>SUMIF(C8:C25,"男",D8:D25)</f>
        <v>21556</v>
      </c>
      <c r="E6" s="135">
        <f t="shared" ref="E6:E25" si="0">SUM(H6:K6,S6)-SUM(M6:P6,T6)</f>
        <v>0</v>
      </c>
      <c r="F6" s="134">
        <f>X6+G6</f>
        <v>20958</v>
      </c>
      <c r="G6" s="134">
        <f>SUM(G8:G25)</f>
        <v>0</v>
      </c>
      <c r="H6" s="134">
        <f>SUMIF(C8:C25,"男",H8:H25)</f>
        <v>0</v>
      </c>
      <c r="I6" s="134">
        <f>SUMIF(C8:C25,"男",I8:I25)</f>
        <v>0</v>
      </c>
      <c r="J6" s="134">
        <f>SUMIF(C8:C25,"男",J8:J25)</f>
        <v>0</v>
      </c>
      <c r="K6" s="134">
        <f>SUMIF(C8:C25,"男",K8:K25)</f>
        <v>0</v>
      </c>
      <c r="L6" s="134">
        <f t="shared" ref="L6:L25" si="1">SUM(I6:K6)</f>
        <v>0</v>
      </c>
      <c r="M6" s="134">
        <f>SUMIF(C8:C25,"男",M8:M25)</f>
        <v>0</v>
      </c>
      <c r="N6" s="134">
        <f>SUMIF(C8:C25,"男",N8:N25)</f>
        <v>0</v>
      </c>
      <c r="O6" s="134">
        <f>SUMIF(C8:C25,"男",O8:O25)</f>
        <v>0</v>
      </c>
      <c r="P6" s="134">
        <f>SUMIF(C8:C25,"男",P8:P25)</f>
        <v>0</v>
      </c>
      <c r="Q6" s="134">
        <f t="shared" ref="Q6:Q25" si="2">SUM(N6:P6)</f>
        <v>0</v>
      </c>
      <c r="R6" s="134">
        <f t="shared" ref="R6:R25" si="3">SUM(L6-Q6)</f>
        <v>0</v>
      </c>
      <c r="S6" s="134">
        <f>SUMIF(C8:C25,"男",S8:S25)</f>
        <v>0</v>
      </c>
      <c r="T6" s="134">
        <f>SUMIF(C8:C25,"男",T8:T25)</f>
        <v>0</v>
      </c>
      <c r="U6" s="163">
        <f t="shared" ref="U6:U25" si="4">SUM(S6-T6)</f>
        <v>0</v>
      </c>
      <c r="V6" s="170" t="s">
        <v>0</v>
      </c>
      <c r="W6" s="178">
        <f>SUMIF(C8:C25,"男",W8:W25)</f>
        <v>21556</v>
      </c>
      <c r="X6" s="186">
        <f>SUM(X8:X25)</f>
        <v>20958</v>
      </c>
    </row>
    <row r="7" spans="1:24" ht="22.5" customHeight="1">
      <c r="A7" s="110"/>
      <c r="B7" s="120"/>
      <c r="C7" s="128" t="s">
        <v>28</v>
      </c>
      <c r="D7" s="135">
        <f>SUMIF(C8:C25,"女",D8:D25)</f>
        <v>24193</v>
      </c>
      <c r="E7" s="135">
        <f t="shared" si="0"/>
        <v>0</v>
      </c>
      <c r="F7" s="147"/>
      <c r="G7" s="147"/>
      <c r="H7" s="147">
        <f>SUMIF(C8:C25,"女",H8:H25)</f>
        <v>0</v>
      </c>
      <c r="I7" s="147">
        <f>SUMIF(C8:C25,"女",I8:I25)</f>
        <v>0</v>
      </c>
      <c r="J7" s="147">
        <f>SUMIF(C8:C25,"女",J8:J25)</f>
        <v>0</v>
      </c>
      <c r="K7" s="147">
        <f>SUMIF(C8:C25,"女",K8:K25)</f>
        <v>0</v>
      </c>
      <c r="L7" s="135">
        <f t="shared" si="1"/>
        <v>0</v>
      </c>
      <c r="M7" s="147">
        <f>SUMIF(C8:C25,"女",M8:M25)</f>
        <v>0</v>
      </c>
      <c r="N7" s="147">
        <f>SUMIF(C8:C25,"女",N8:N25)</f>
        <v>0</v>
      </c>
      <c r="O7" s="147">
        <f>SUMIF(C8:C25,"女",O8:O25)</f>
        <v>0</v>
      </c>
      <c r="P7" s="147">
        <f>SUMIF(C8:C25,"女",P8:P25)</f>
        <v>0</v>
      </c>
      <c r="Q7" s="147">
        <f t="shared" si="2"/>
        <v>0</v>
      </c>
      <c r="R7" s="135">
        <f t="shared" si="3"/>
        <v>0</v>
      </c>
      <c r="S7" s="135">
        <f>SUMIF(C8:C25,"女",S8:S25)</f>
        <v>0</v>
      </c>
      <c r="T7" s="135">
        <f>SUMIF(C8:C44,"女",T8:T25)</f>
        <v>0</v>
      </c>
      <c r="U7" s="164">
        <f t="shared" si="4"/>
        <v>0</v>
      </c>
      <c r="V7" s="171"/>
      <c r="W7" s="179">
        <f>SUMIF(C8:C25,"女",W8:W25)</f>
        <v>24193</v>
      </c>
      <c r="X7" s="187"/>
    </row>
    <row r="8" spans="1:24" ht="22.5" customHeight="1">
      <c r="A8" s="111" t="s">
        <v>6</v>
      </c>
      <c r="B8" s="121">
        <f>SUM(D8+D9)</f>
        <v>5064</v>
      </c>
      <c r="C8" s="129" t="s">
        <v>26</v>
      </c>
      <c r="D8" s="136">
        <f t="shared" ref="D8:D25" si="5">E8+W8</f>
        <v>2312</v>
      </c>
      <c r="E8" s="135">
        <f t="shared" si="0"/>
        <v>0</v>
      </c>
      <c r="F8" s="148">
        <f>X8+G8</f>
        <v>2180</v>
      </c>
      <c r="G8" s="150"/>
      <c r="H8" s="150"/>
      <c r="I8" s="150"/>
      <c r="J8" s="150"/>
      <c r="K8" s="150"/>
      <c r="L8" s="135">
        <f t="shared" si="1"/>
        <v>0</v>
      </c>
      <c r="M8" s="150"/>
      <c r="N8" s="150"/>
      <c r="O8" s="150"/>
      <c r="P8" s="150"/>
      <c r="Q8" s="135">
        <f t="shared" si="2"/>
        <v>0</v>
      </c>
      <c r="R8" s="135">
        <f t="shared" si="3"/>
        <v>0</v>
      </c>
      <c r="S8" s="150"/>
      <c r="T8" s="150"/>
      <c r="U8" s="165">
        <f t="shared" si="4"/>
        <v>0</v>
      </c>
      <c r="V8" s="172" t="s">
        <v>6</v>
      </c>
      <c r="W8" s="180">
        <f>'２月'!D8</f>
        <v>2312</v>
      </c>
      <c r="X8" s="200">
        <f>'２月'!F8:F9</f>
        <v>2180</v>
      </c>
    </row>
    <row r="9" spans="1:24" ht="22.5" customHeight="1">
      <c r="A9" s="112"/>
      <c r="B9" s="120"/>
      <c r="C9" s="128" t="s">
        <v>28</v>
      </c>
      <c r="D9" s="136">
        <f t="shared" si="5"/>
        <v>2752</v>
      </c>
      <c r="E9" s="135">
        <f t="shared" si="0"/>
        <v>0</v>
      </c>
      <c r="F9" s="135"/>
      <c r="G9" s="151"/>
      <c r="H9" s="151"/>
      <c r="I9" s="151"/>
      <c r="J9" s="151"/>
      <c r="K9" s="150"/>
      <c r="L9" s="147">
        <f t="shared" si="1"/>
        <v>0</v>
      </c>
      <c r="M9" s="151"/>
      <c r="N9" s="151"/>
      <c r="O9" s="151"/>
      <c r="P9" s="151"/>
      <c r="Q9" s="147">
        <f t="shared" si="2"/>
        <v>0</v>
      </c>
      <c r="R9" s="135">
        <f t="shared" si="3"/>
        <v>0</v>
      </c>
      <c r="S9" s="151"/>
      <c r="T9" s="151"/>
      <c r="U9" s="165">
        <f t="shared" si="4"/>
        <v>0</v>
      </c>
      <c r="V9" s="173"/>
      <c r="W9" s="180">
        <f>'２月'!D9</f>
        <v>2752</v>
      </c>
      <c r="X9" s="201"/>
    </row>
    <row r="10" spans="1:24" ht="22.5" customHeight="1">
      <c r="A10" s="112" t="s">
        <v>12</v>
      </c>
      <c r="B10" s="121">
        <f>SUM(D10+D11)</f>
        <v>17290</v>
      </c>
      <c r="C10" s="128" t="s">
        <v>26</v>
      </c>
      <c r="D10" s="136">
        <f t="shared" si="5"/>
        <v>8103</v>
      </c>
      <c r="E10" s="135">
        <f t="shared" si="0"/>
        <v>0</v>
      </c>
      <c r="F10" s="149">
        <f>X10+G10</f>
        <v>7973</v>
      </c>
      <c r="G10" s="151"/>
      <c r="H10" s="151"/>
      <c r="I10" s="151"/>
      <c r="J10" s="151"/>
      <c r="K10" s="150"/>
      <c r="L10" s="147">
        <f t="shared" si="1"/>
        <v>0</v>
      </c>
      <c r="M10" s="151"/>
      <c r="N10" s="151"/>
      <c r="O10" s="151"/>
      <c r="P10" s="151"/>
      <c r="Q10" s="147">
        <f t="shared" si="2"/>
        <v>0</v>
      </c>
      <c r="R10" s="135">
        <f t="shared" si="3"/>
        <v>0</v>
      </c>
      <c r="S10" s="151"/>
      <c r="T10" s="151"/>
      <c r="U10" s="165">
        <f t="shared" si="4"/>
        <v>0</v>
      </c>
      <c r="V10" s="173" t="s">
        <v>12</v>
      </c>
      <c r="W10" s="181">
        <f>'２月'!D10</f>
        <v>8103</v>
      </c>
      <c r="X10" s="200">
        <f>'２月'!F10:F11</f>
        <v>7973</v>
      </c>
    </row>
    <row r="11" spans="1:24" ht="22.5" customHeight="1">
      <c r="A11" s="112"/>
      <c r="B11" s="120"/>
      <c r="C11" s="128" t="s">
        <v>28</v>
      </c>
      <c r="D11" s="136">
        <f t="shared" si="5"/>
        <v>9187</v>
      </c>
      <c r="E11" s="135">
        <f t="shared" si="0"/>
        <v>0</v>
      </c>
      <c r="F11" s="135"/>
      <c r="G11" s="151"/>
      <c r="H11" s="151"/>
      <c r="I11" s="151"/>
      <c r="J11" s="151"/>
      <c r="K11" s="150"/>
      <c r="L11" s="147">
        <f t="shared" si="1"/>
        <v>0</v>
      </c>
      <c r="M11" s="151"/>
      <c r="N11" s="151"/>
      <c r="O11" s="151"/>
      <c r="P11" s="151"/>
      <c r="Q11" s="147">
        <f t="shared" si="2"/>
        <v>0</v>
      </c>
      <c r="R11" s="135">
        <f t="shared" si="3"/>
        <v>0</v>
      </c>
      <c r="S11" s="151"/>
      <c r="T11" s="151"/>
      <c r="U11" s="165">
        <f t="shared" si="4"/>
        <v>0</v>
      </c>
      <c r="V11" s="173"/>
      <c r="W11" s="181">
        <f>'２月'!D11</f>
        <v>9187</v>
      </c>
      <c r="X11" s="201"/>
    </row>
    <row r="12" spans="1:24" ht="22.5" customHeight="1">
      <c r="A12" s="112" t="s">
        <v>13</v>
      </c>
      <c r="B12" s="121">
        <f>SUM(D12+D13)</f>
        <v>4125</v>
      </c>
      <c r="C12" s="128" t="s">
        <v>26</v>
      </c>
      <c r="D12" s="136">
        <f t="shared" si="5"/>
        <v>1928</v>
      </c>
      <c r="E12" s="135">
        <f t="shared" si="0"/>
        <v>0</v>
      </c>
      <c r="F12" s="149">
        <f>X12+G12</f>
        <v>2175</v>
      </c>
      <c r="G12" s="151"/>
      <c r="H12" s="151"/>
      <c r="I12" s="151"/>
      <c r="J12" s="151"/>
      <c r="K12" s="150"/>
      <c r="L12" s="147">
        <f t="shared" si="1"/>
        <v>0</v>
      </c>
      <c r="M12" s="151"/>
      <c r="N12" s="151"/>
      <c r="O12" s="151"/>
      <c r="P12" s="151"/>
      <c r="Q12" s="147">
        <f t="shared" si="2"/>
        <v>0</v>
      </c>
      <c r="R12" s="135">
        <f t="shared" si="3"/>
        <v>0</v>
      </c>
      <c r="S12" s="151"/>
      <c r="T12" s="151"/>
      <c r="U12" s="165">
        <f t="shared" si="4"/>
        <v>0</v>
      </c>
      <c r="V12" s="173" t="s">
        <v>13</v>
      </c>
      <c r="W12" s="181">
        <f>'２月'!D12</f>
        <v>1928</v>
      </c>
      <c r="X12" s="200">
        <f>'２月'!F12:F13</f>
        <v>2175</v>
      </c>
    </row>
    <row r="13" spans="1:24" ht="22.5" customHeight="1">
      <c r="A13" s="112"/>
      <c r="B13" s="120"/>
      <c r="C13" s="128" t="s">
        <v>28</v>
      </c>
      <c r="D13" s="136">
        <f t="shared" si="5"/>
        <v>2197</v>
      </c>
      <c r="E13" s="135">
        <f t="shared" si="0"/>
        <v>0</v>
      </c>
      <c r="F13" s="135"/>
      <c r="G13" s="151"/>
      <c r="H13" s="151"/>
      <c r="I13" s="151"/>
      <c r="J13" s="151"/>
      <c r="K13" s="150"/>
      <c r="L13" s="147">
        <f t="shared" si="1"/>
        <v>0</v>
      </c>
      <c r="M13" s="151"/>
      <c r="N13" s="151"/>
      <c r="O13" s="151"/>
      <c r="P13" s="151"/>
      <c r="Q13" s="147">
        <f t="shared" si="2"/>
        <v>0</v>
      </c>
      <c r="R13" s="135">
        <f t="shared" si="3"/>
        <v>0</v>
      </c>
      <c r="S13" s="151"/>
      <c r="T13" s="151"/>
      <c r="U13" s="165">
        <f t="shared" si="4"/>
        <v>0</v>
      </c>
      <c r="V13" s="173"/>
      <c r="W13" s="181">
        <f>'２月'!D13</f>
        <v>2197</v>
      </c>
      <c r="X13" s="201"/>
    </row>
    <row r="14" spans="1:24" ht="22.5" customHeight="1">
      <c r="A14" s="112" t="s">
        <v>10</v>
      </c>
      <c r="B14" s="121">
        <f>SUM(D14+D15)</f>
        <v>4308</v>
      </c>
      <c r="C14" s="128" t="s">
        <v>26</v>
      </c>
      <c r="D14" s="136">
        <f t="shared" si="5"/>
        <v>2069</v>
      </c>
      <c r="E14" s="135">
        <f t="shared" si="0"/>
        <v>0</v>
      </c>
      <c r="F14" s="149">
        <f>X14+G14</f>
        <v>1673</v>
      </c>
      <c r="G14" s="151"/>
      <c r="H14" s="151"/>
      <c r="I14" s="151"/>
      <c r="J14" s="151"/>
      <c r="K14" s="150"/>
      <c r="L14" s="147">
        <f t="shared" si="1"/>
        <v>0</v>
      </c>
      <c r="M14" s="151"/>
      <c r="N14" s="151"/>
      <c r="O14" s="151"/>
      <c r="P14" s="151"/>
      <c r="Q14" s="147">
        <f t="shared" si="2"/>
        <v>0</v>
      </c>
      <c r="R14" s="135">
        <f t="shared" si="3"/>
        <v>0</v>
      </c>
      <c r="S14" s="151"/>
      <c r="T14" s="151"/>
      <c r="U14" s="165">
        <f t="shared" si="4"/>
        <v>0</v>
      </c>
      <c r="V14" s="173" t="s">
        <v>10</v>
      </c>
      <c r="W14" s="181">
        <f>'２月'!D14</f>
        <v>2069</v>
      </c>
      <c r="X14" s="200">
        <f>'２月'!F14:F15</f>
        <v>1673</v>
      </c>
    </row>
    <row r="15" spans="1:24" ht="22.5" customHeight="1">
      <c r="A15" s="112"/>
      <c r="B15" s="120"/>
      <c r="C15" s="128" t="s">
        <v>28</v>
      </c>
      <c r="D15" s="136">
        <f t="shared" si="5"/>
        <v>2239</v>
      </c>
      <c r="E15" s="135">
        <f t="shared" si="0"/>
        <v>0</v>
      </c>
      <c r="F15" s="135"/>
      <c r="G15" s="151"/>
      <c r="H15" s="151"/>
      <c r="I15" s="151"/>
      <c r="J15" s="151"/>
      <c r="K15" s="150"/>
      <c r="L15" s="147">
        <f t="shared" si="1"/>
        <v>0</v>
      </c>
      <c r="M15" s="151"/>
      <c r="N15" s="151"/>
      <c r="O15" s="151"/>
      <c r="P15" s="151"/>
      <c r="Q15" s="147">
        <f t="shared" si="2"/>
        <v>0</v>
      </c>
      <c r="R15" s="135">
        <f t="shared" si="3"/>
        <v>0</v>
      </c>
      <c r="S15" s="151"/>
      <c r="T15" s="151"/>
      <c r="U15" s="165">
        <f t="shared" si="4"/>
        <v>0</v>
      </c>
      <c r="V15" s="173"/>
      <c r="W15" s="181">
        <f>'２月'!D15</f>
        <v>2239</v>
      </c>
      <c r="X15" s="201"/>
    </row>
    <row r="16" spans="1:24" ht="22.5" customHeight="1">
      <c r="A16" s="112" t="s">
        <v>19</v>
      </c>
      <c r="B16" s="121">
        <f>SUM(D16+D17)</f>
        <v>2469</v>
      </c>
      <c r="C16" s="128" t="s">
        <v>26</v>
      </c>
      <c r="D16" s="136">
        <f t="shared" si="5"/>
        <v>1227</v>
      </c>
      <c r="E16" s="135">
        <f t="shared" si="0"/>
        <v>0</v>
      </c>
      <c r="F16" s="149">
        <f>X16+G16</f>
        <v>1304</v>
      </c>
      <c r="G16" s="151"/>
      <c r="H16" s="151"/>
      <c r="I16" s="151"/>
      <c r="J16" s="151"/>
      <c r="K16" s="150"/>
      <c r="L16" s="147">
        <f t="shared" si="1"/>
        <v>0</v>
      </c>
      <c r="M16" s="151"/>
      <c r="N16" s="151"/>
      <c r="O16" s="151"/>
      <c r="P16" s="151"/>
      <c r="Q16" s="147">
        <f t="shared" si="2"/>
        <v>0</v>
      </c>
      <c r="R16" s="135">
        <f t="shared" si="3"/>
        <v>0</v>
      </c>
      <c r="S16" s="151"/>
      <c r="T16" s="151"/>
      <c r="U16" s="165">
        <f t="shared" si="4"/>
        <v>0</v>
      </c>
      <c r="V16" s="173" t="s">
        <v>19</v>
      </c>
      <c r="W16" s="181">
        <f>'２月'!D16</f>
        <v>1227</v>
      </c>
      <c r="X16" s="200">
        <f>'２月'!F16:F17</f>
        <v>1304</v>
      </c>
    </row>
    <row r="17" spans="1:24" ht="22.5" customHeight="1">
      <c r="A17" s="112"/>
      <c r="B17" s="120"/>
      <c r="C17" s="128" t="s">
        <v>28</v>
      </c>
      <c r="D17" s="136">
        <f t="shared" si="5"/>
        <v>1242</v>
      </c>
      <c r="E17" s="135">
        <f t="shared" si="0"/>
        <v>0</v>
      </c>
      <c r="F17" s="135"/>
      <c r="G17" s="151"/>
      <c r="H17" s="151"/>
      <c r="I17" s="151"/>
      <c r="J17" s="151"/>
      <c r="K17" s="150"/>
      <c r="L17" s="147">
        <f t="shared" si="1"/>
        <v>0</v>
      </c>
      <c r="M17" s="151"/>
      <c r="N17" s="151"/>
      <c r="O17" s="151"/>
      <c r="P17" s="151"/>
      <c r="Q17" s="147">
        <f t="shared" si="2"/>
        <v>0</v>
      </c>
      <c r="R17" s="135">
        <f t="shared" si="3"/>
        <v>0</v>
      </c>
      <c r="S17" s="151"/>
      <c r="T17" s="151"/>
      <c r="U17" s="165">
        <f t="shared" si="4"/>
        <v>0</v>
      </c>
      <c r="V17" s="173"/>
      <c r="W17" s="181">
        <f>'２月'!D17</f>
        <v>1242</v>
      </c>
      <c r="X17" s="201"/>
    </row>
    <row r="18" spans="1:24" ht="22.5" customHeight="1">
      <c r="A18" s="112" t="s">
        <v>15</v>
      </c>
      <c r="B18" s="121">
        <f>SUM(D18+D19)</f>
        <v>601</v>
      </c>
      <c r="C18" s="128" t="s">
        <v>26</v>
      </c>
      <c r="D18" s="136">
        <f t="shared" si="5"/>
        <v>309</v>
      </c>
      <c r="E18" s="135">
        <f t="shared" si="0"/>
        <v>0</v>
      </c>
      <c r="F18" s="149">
        <f>X18+G18</f>
        <v>316</v>
      </c>
      <c r="G18" s="151"/>
      <c r="H18" s="151"/>
      <c r="I18" s="151"/>
      <c r="J18" s="151"/>
      <c r="K18" s="150"/>
      <c r="L18" s="147">
        <f t="shared" si="1"/>
        <v>0</v>
      </c>
      <c r="M18" s="151"/>
      <c r="N18" s="151"/>
      <c r="O18" s="151"/>
      <c r="P18" s="151"/>
      <c r="Q18" s="147">
        <f t="shared" si="2"/>
        <v>0</v>
      </c>
      <c r="R18" s="135">
        <f t="shared" si="3"/>
        <v>0</v>
      </c>
      <c r="S18" s="151"/>
      <c r="T18" s="151"/>
      <c r="U18" s="165">
        <f t="shared" si="4"/>
        <v>0</v>
      </c>
      <c r="V18" s="173" t="s">
        <v>15</v>
      </c>
      <c r="W18" s="181">
        <f>'２月'!D18</f>
        <v>309</v>
      </c>
      <c r="X18" s="200">
        <f>'２月'!F18:F19</f>
        <v>316</v>
      </c>
    </row>
    <row r="19" spans="1:24" ht="22.5" customHeight="1">
      <c r="A19" s="112"/>
      <c r="B19" s="120"/>
      <c r="C19" s="128" t="s">
        <v>28</v>
      </c>
      <c r="D19" s="136">
        <f t="shared" si="5"/>
        <v>292</v>
      </c>
      <c r="E19" s="135">
        <f t="shared" si="0"/>
        <v>0</v>
      </c>
      <c r="F19" s="135"/>
      <c r="G19" s="151"/>
      <c r="H19" s="151"/>
      <c r="I19" s="151"/>
      <c r="J19" s="151"/>
      <c r="K19" s="150"/>
      <c r="L19" s="147">
        <f t="shared" si="1"/>
        <v>0</v>
      </c>
      <c r="M19" s="151"/>
      <c r="N19" s="151"/>
      <c r="O19" s="151"/>
      <c r="P19" s="151"/>
      <c r="Q19" s="147">
        <f t="shared" si="2"/>
        <v>0</v>
      </c>
      <c r="R19" s="135">
        <f t="shared" si="3"/>
        <v>0</v>
      </c>
      <c r="S19" s="151"/>
      <c r="T19" s="151"/>
      <c r="U19" s="165">
        <f t="shared" si="4"/>
        <v>0</v>
      </c>
      <c r="V19" s="173"/>
      <c r="W19" s="181">
        <f>'２月'!D19</f>
        <v>292</v>
      </c>
      <c r="X19" s="201"/>
    </row>
    <row r="20" spans="1:24" ht="22.5" customHeight="1">
      <c r="A20" s="112" t="s">
        <v>20</v>
      </c>
      <c r="B20" s="121">
        <f>SUM(D20+D21)</f>
        <v>680</v>
      </c>
      <c r="C20" s="128" t="s">
        <v>26</v>
      </c>
      <c r="D20" s="136">
        <f t="shared" si="5"/>
        <v>314</v>
      </c>
      <c r="E20" s="135">
        <f t="shared" si="0"/>
        <v>0</v>
      </c>
      <c r="F20" s="149">
        <f>X20+G20</f>
        <v>360</v>
      </c>
      <c r="G20" s="151"/>
      <c r="H20" s="151"/>
      <c r="I20" s="151"/>
      <c r="J20" s="151"/>
      <c r="K20" s="150"/>
      <c r="L20" s="147">
        <f t="shared" si="1"/>
        <v>0</v>
      </c>
      <c r="M20" s="151"/>
      <c r="N20" s="151"/>
      <c r="O20" s="151"/>
      <c r="P20" s="151"/>
      <c r="Q20" s="147">
        <f t="shared" si="2"/>
        <v>0</v>
      </c>
      <c r="R20" s="135">
        <f t="shared" si="3"/>
        <v>0</v>
      </c>
      <c r="S20" s="151"/>
      <c r="T20" s="151"/>
      <c r="U20" s="165">
        <f t="shared" si="4"/>
        <v>0</v>
      </c>
      <c r="V20" s="173" t="s">
        <v>20</v>
      </c>
      <c r="W20" s="181">
        <f>'２月'!D20</f>
        <v>314</v>
      </c>
      <c r="X20" s="200">
        <f>'２月'!F20:F21</f>
        <v>360</v>
      </c>
    </row>
    <row r="21" spans="1:24" ht="22.5" customHeight="1">
      <c r="A21" s="112"/>
      <c r="B21" s="120"/>
      <c r="C21" s="128" t="s">
        <v>28</v>
      </c>
      <c r="D21" s="136">
        <f t="shared" si="5"/>
        <v>366</v>
      </c>
      <c r="E21" s="135">
        <f t="shared" si="0"/>
        <v>0</v>
      </c>
      <c r="F21" s="135"/>
      <c r="G21" s="151"/>
      <c r="H21" s="151"/>
      <c r="I21" s="151"/>
      <c r="J21" s="151"/>
      <c r="K21" s="150"/>
      <c r="L21" s="147">
        <f t="shared" si="1"/>
        <v>0</v>
      </c>
      <c r="M21" s="151"/>
      <c r="N21" s="151"/>
      <c r="O21" s="151"/>
      <c r="P21" s="151"/>
      <c r="Q21" s="147">
        <f t="shared" si="2"/>
        <v>0</v>
      </c>
      <c r="R21" s="135">
        <f t="shared" si="3"/>
        <v>0</v>
      </c>
      <c r="S21" s="151"/>
      <c r="T21" s="151"/>
      <c r="U21" s="165">
        <f t="shared" si="4"/>
        <v>0</v>
      </c>
      <c r="V21" s="173"/>
      <c r="W21" s="181">
        <f>'２月'!D21</f>
        <v>366</v>
      </c>
      <c r="X21" s="201"/>
    </row>
    <row r="22" spans="1:24" ht="22.5" customHeight="1">
      <c r="A22" s="112" t="s">
        <v>23</v>
      </c>
      <c r="B22" s="121">
        <f>SUM(D22+D23)</f>
        <v>3526</v>
      </c>
      <c r="C22" s="128" t="s">
        <v>26</v>
      </c>
      <c r="D22" s="136">
        <f t="shared" si="5"/>
        <v>1617</v>
      </c>
      <c r="E22" s="135">
        <f t="shared" si="0"/>
        <v>0</v>
      </c>
      <c r="F22" s="149">
        <f>X22+G22</f>
        <v>1476</v>
      </c>
      <c r="G22" s="151"/>
      <c r="H22" s="151"/>
      <c r="I22" s="151"/>
      <c r="J22" s="151"/>
      <c r="K22" s="150"/>
      <c r="L22" s="147">
        <f t="shared" si="1"/>
        <v>0</v>
      </c>
      <c r="M22" s="151"/>
      <c r="N22" s="151"/>
      <c r="O22" s="151"/>
      <c r="P22" s="151"/>
      <c r="Q22" s="147">
        <f t="shared" si="2"/>
        <v>0</v>
      </c>
      <c r="R22" s="135">
        <f t="shared" si="3"/>
        <v>0</v>
      </c>
      <c r="S22" s="151"/>
      <c r="T22" s="151"/>
      <c r="U22" s="165">
        <f t="shared" si="4"/>
        <v>0</v>
      </c>
      <c r="V22" s="173" t="s">
        <v>23</v>
      </c>
      <c r="W22" s="181">
        <f>'２月'!D22</f>
        <v>1617</v>
      </c>
      <c r="X22" s="200">
        <f>'２月'!F22:F23</f>
        <v>1476</v>
      </c>
    </row>
    <row r="23" spans="1:24" ht="22.5" customHeight="1">
      <c r="A23" s="112"/>
      <c r="B23" s="120"/>
      <c r="C23" s="128" t="s">
        <v>28</v>
      </c>
      <c r="D23" s="136">
        <f t="shared" si="5"/>
        <v>1909</v>
      </c>
      <c r="E23" s="135">
        <f t="shared" si="0"/>
        <v>0</v>
      </c>
      <c r="F23" s="135"/>
      <c r="G23" s="151"/>
      <c r="H23" s="151"/>
      <c r="I23" s="151"/>
      <c r="J23" s="151"/>
      <c r="K23" s="150"/>
      <c r="L23" s="147">
        <f t="shared" si="1"/>
        <v>0</v>
      </c>
      <c r="M23" s="151"/>
      <c r="N23" s="151"/>
      <c r="O23" s="151"/>
      <c r="P23" s="151"/>
      <c r="Q23" s="147">
        <f t="shared" si="2"/>
        <v>0</v>
      </c>
      <c r="R23" s="135">
        <f t="shared" si="3"/>
        <v>0</v>
      </c>
      <c r="S23" s="151"/>
      <c r="T23" s="151"/>
      <c r="U23" s="165">
        <f t="shared" si="4"/>
        <v>0</v>
      </c>
      <c r="V23" s="173"/>
      <c r="W23" s="181">
        <f>'２月'!D23</f>
        <v>1909</v>
      </c>
      <c r="X23" s="201"/>
    </row>
    <row r="24" spans="1:24" ht="22.5" customHeight="1">
      <c r="A24" s="112" t="s">
        <v>25</v>
      </c>
      <c r="B24" s="121">
        <f>SUM(D24+D25)</f>
        <v>7686</v>
      </c>
      <c r="C24" s="128" t="s">
        <v>26</v>
      </c>
      <c r="D24" s="136">
        <f t="shared" si="5"/>
        <v>3677</v>
      </c>
      <c r="E24" s="135">
        <f t="shared" si="0"/>
        <v>0</v>
      </c>
      <c r="F24" s="149">
        <f>X24+G24</f>
        <v>3501</v>
      </c>
      <c r="G24" s="151"/>
      <c r="H24" s="151"/>
      <c r="I24" s="151"/>
      <c r="J24" s="151"/>
      <c r="K24" s="150"/>
      <c r="L24" s="147">
        <f t="shared" si="1"/>
        <v>0</v>
      </c>
      <c r="M24" s="151"/>
      <c r="N24" s="151"/>
      <c r="O24" s="151"/>
      <c r="P24" s="151"/>
      <c r="Q24" s="147">
        <f t="shared" si="2"/>
        <v>0</v>
      </c>
      <c r="R24" s="135">
        <f t="shared" si="3"/>
        <v>0</v>
      </c>
      <c r="S24" s="151"/>
      <c r="T24" s="151"/>
      <c r="U24" s="165">
        <f t="shared" si="4"/>
        <v>0</v>
      </c>
      <c r="V24" s="173" t="s">
        <v>25</v>
      </c>
      <c r="W24" s="181">
        <f>'２月'!D24</f>
        <v>3677</v>
      </c>
      <c r="X24" s="201">
        <f>'２月'!F24:F25</f>
        <v>3501</v>
      </c>
    </row>
    <row r="25" spans="1:24" ht="22.5" customHeight="1">
      <c r="A25" s="113"/>
      <c r="B25" s="122"/>
      <c r="C25" s="130" t="s">
        <v>28</v>
      </c>
      <c r="D25" s="137">
        <f t="shared" si="5"/>
        <v>4009</v>
      </c>
      <c r="E25" s="141">
        <f t="shared" si="0"/>
        <v>0</v>
      </c>
      <c r="F25" s="141"/>
      <c r="G25" s="152"/>
      <c r="H25" s="152"/>
      <c r="I25" s="152"/>
      <c r="J25" s="152"/>
      <c r="K25" s="241"/>
      <c r="L25" s="157">
        <f t="shared" si="1"/>
        <v>0</v>
      </c>
      <c r="M25" s="152"/>
      <c r="N25" s="152"/>
      <c r="O25" s="152"/>
      <c r="P25" s="152"/>
      <c r="Q25" s="157">
        <f t="shared" si="2"/>
        <v>0</v>
      </c>
      <c r="R25" s="141">
        <f t="shared" si="3"/>
        <v>0</v>
      </c>
      <c r="S25" s="152"/>
      <c r="T25" s="152"/>
      <c r="U25" s="166">
        <f t="shared" si="4"/>
        <v>0</v>
      </c>
      <c r="V25" s="174"/>
      <c r="W25" s="182">
        <f>'２月'!D25</f>
        <v>4009</v>
      </c>
      <c r="X25" s="202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I9" sqref="I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77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2.1926458077322999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46392</v>
      </c>
      <c r="C6" s="127" t="s">
        <v>26</v>
      </c>
      <c r="D6" s="134">
        <f>SUMIF(C8:C25,"男",D8:D25)</f>
        <v>21852</v>
      </c>
      <c r="E6" s="135">
        <f t="shared" ref="E6:E25" si="0">SUM(H6:K6,S6)-SUM(M6:P6,T6)</f>
        <v>-142</v>
      </c>
      <c r="F6" s="134">
        <f>X6+G6</f>
        <v>21158</v>
      </c>
      <c r="G6" s="134">
        <f>SUM(G8:G25)</f>
        <v>-60</v>
      </c>
      <c r="H6" s="134">
        <f>SUMIF(C8:C25,"男",H8:H25)</f>
        <v>86</v>
      </c>
      <c r="I6" s="134">
        <f>SUMIF(C8:C25,"男",I8:I25)</f>
        <v>48</v>
      </c>
      <c r="J6" s="134">
        <f>SUMIF(C8:C25,"男",J8:J25)</f>
        <v>54</v>
      </c>
      <c r="K6" s="134">
        <f>SUMIF(C8:C25,"男",K8:K25)</f>
        <v>1</v>
      </c>
      <c r="L6" s="134">
        <f t="shared" ref="L6:L25" si="1">SUM(I6:K6)</f>
        <v>103</v>
      </c>
      <c r="M6" s="134">
        <f>SUMIF(C8:C25,"男",M8:M25)</f>
        <v>86</v>
      </c>
      <c r="N6" s="134">
        <f>SUMIF(C8:C25,"男",N8:N25)</f>
        <v>98</v>
      </c>
      <c r="O6" s="134">
        <f>SUMIF(C8:C25,"男",O8:O25)</f>
        <v>117</v>
      </c>
      <c r="P6" s="134">
        <f>SUMIF(C8:C25,"男",P8:P25)</f>
        <v>5</v>
      </c>
      <c r="Q6" s="134">
        <f t="shared" ref="Q6:Q25" si="2">SUM(N6:P6)</f>
        <v>220</v>
      </c>
      <c r="R6" s="134">
        <f t="shared" ref="R6:R25" si="3">SUM(L6-Q6)</f>
        <v>-117</v>
      </c>
      <c r="S6" s="134">
        <f>SUMIF(C8:C25,"男",S8:S25)</f>
        <v>9</v>
      </c>
      <c r="T6" s="134">
        <f>SUMIF(C8:C25,"男",T8:T25)</f>
        <v>34</v>
      </c>
      <c r="U6" s="163">
        <f t="shared" ref="U6:U25" si="4">SUM(S6-T6)</f>
        <v>-25</v>
      </c>
      <c r="V6" s="170" t="s">
        <v>0</v>
      </c>
      <c r="W6" s="178">
        <v>22426</v>
      </c>
      <c r="X6" s="186">
        <f>SUM(X8:X25)</f>
        <v>21218</v>
      </c>
    </row>
    <row r="7" spans="1:24" ht="22.5" customHeight="1">
      <c r="A7" s="110"/>
      <c r="B7" s="120"/>
      <c r="C7" s="128" t="s">
        <v>28</v>
      </c>
      <c r="D7" s="135">
        <f>SUMIF(C8:C25,"女",D8:D25)</f>
        <v>24540</v>
      </c>
      <c r="E7" s="135">
        <f t="shared" si="0"/>
        <v>-179</v>
      </c>
      <c r="F7" s="147"/>
      <c r="G7" s="147"/>
      <c r="H7" s="147">
        <f>SUMIF(C8:C25,"女",H8:H25)</f>
        <v>100</v>
      </c>
      <c r="I7" s="147">
        <f>SUMIF(C8:C25,"女",I8:I25)</f>
        <v>54</v>
      </c>
      <c r="J7" s="147">
        <f>SUMIF(C8:C25,"女",J8:J25)</f>
        <v>43</v>
      </c>
      <c r="K7" s="147">
        <f>SUMIF(C8:C25,"女",K8:K25)</f>
        <v>0</v>
      </c>
      <c r="L7" s="135">
        <f t="shared" si="1"/>
        <v>97</v>
      </c>
      <c r="M7" s="147">
        <f>SUMIF(C8:C25,"女",M8:M25)</f>
        <v>100</v>
      </c>
      <c r="N7" s="147">
        <f>SUMIF(C8:C25,"女",N8:N25)</f>
        <v>108</v>
      </c>
      <c r="O7" s="147">
        <f>SUMIF(C8:C25,"女",O8:O25)</f>
        <v>132</v>
      </c>
      <c r="P7" s="147">
        <f>SUMIF(C8:C25,"女",P8:P25)</f>
        <v>0</v>
      </c>
      <c r="Q7" s="147">
        <f t="shared" si="2"/>
        <v>240</v>
      </c>
      <c r="R7" s="135">
        <f t="shared" si="3"/>
        <v>-143</v>
      </c>
      <c r="S7" s="135">
        <f>SUMIF(C8:C25,"女",S8:S25)</f>
        <v>8</v>
      </c>
      <c r="T7" s="135">
        <f>SUMIF(C8:C44,"女",T8:T25)</f>
        <v>44</v>
      </c>
      <c r="U7" s="164">
        <f t="shared" si="4"/>
        <v>-36</v>
      </c>
      <c r="V7" s="171"/>
      <c r="W7" s="179">
        <v>25221</v>
      </c>
      <c r="X7" s="187"/>
    </row>
    <row r="8" spans="1:24" ht="22.5" customHeight="1">
      <c r="A8" s="111" t="s">
        <v>6</v>
      </c>
      <c r="B8" s="121">
        <f>SUM(D8+D9)</f>
        <v>5138</v>
      </c>
      <c r="C8" s="129" t="s">
        <v>26</v>
      </c>
      <c r="D8" s="136">
        <f t="shared" ref="D8:D25" si="5">E8+W8</f>
        <v>2349</v>
      </c>
      <c r="E8" s="135">
        <f t="shared" si="0"/>
        <v>1</v>
      </c>
      <c r="F8" s="148">
        <f>X8+G8</f>
        <v>2216</v>
      </c>
      <c r="G8" s="150">
        <v>9</v>
      </c>
      <c r="H8" s="150">
        <v>18</v>
      </c>
      <c r="I8" s="150">
        <v>2</v>
      </c>
      <c r="J8" s="150">
        <v>4</v>
      </c>
      <c r="K8" s="150">
        <v>0</v>
      </c>
      <c r="L8" s="135">
        <f t="shared" si="1"/>
        <v>6</v>
      </c>
      <c r="M8" s="150">
        <v>7</v>
      </c>
      <c r="N8" s="150">
        <v>5</v>
      </c>
      <c r="O8" s="150">
        <v>6</v>
      </c>
      <c r="P8" s="150">
        <v>0</v>
      </c>
      <c r="Q8" s="135">
        <f t="shared" si="2"/>
        <v>11</v>
      </c>
      <c r="R8" s="135">
        <f t="shared" si="3"/>
        <v>-5</v>
      </c>
      <c r="S8" s="150">
        <v>0</v>
      </c>
      <c r="T8" s="150">
        <v>5</v>
      </c>
      <c r="U8" s="165">
        <f t="shared" si="4"/>
        <v>-5</v>
      </c>
      <c r="V8" s="172" t="s">
        <v>6</v>
      </c>
      <c r="W8" s="180">
        <v>2348</v>
      </c>
      <c r="X8" s="188">
        <v>2207</v>
      </c>
    </row>
    <row r="9" spans="1:24" ht="22.5" customHeight="1">
      <c r="A9" s="112"/>
      <c r="B9" s="120"/>
      <c r="C9" s="128" t="s">
        <v>28</v>
      </c>
      <c r="D9" s="136">
        <f t="shared" si="5"/>
        <v>2789</v>
      </c>
      <c r="E9" s="135">
        <f t="shared" si="0"/>
        <v>-11</v>
      </c>
      <c r="F9" s="135"/>
      <c r="G9" s="151"/>
      <c r="H9" s="151">
        <v>15</v>
      </c>
      <c r="I9" s="151">
        <v>4</v>
      </c>
      <c r="J9" s="151">
        <v>2</v>
      </c>
      <c r="K9" s="151">
        <v>0</v>
      </c>
      <c r="L9" s="147">
        <f t="shared" si="1"/>
        <v>6</v>
      </c>
      <c r="M9" s="151">
        <v>7</v>
      </c>
      <c r="N9" s="151">
        <v>7</v>
      </c>
      <c r="O9" s="151">
        <v>13</v>
      </c>
      <c r="P9" s="151">
        <v>0</v>
      </c>
      <c r="Q9" s="147">
        <f t="shared" si="2"/>
        <v>20</v>
      </c>
      <c r="R9" s="135">
        <f t="shared" si="3"/>
        <v>-14</v>
      </c>
      <c r="S9" s="151">
        <v>0</v>
      </c>
      <c r="T9" s="151">
        <v>5</v>
      </c>
      <c r="U9" s="165">
        <f t="shared" si="4"/>
        <v>-5</v>
      </c>
      <c r="V9" s="173"/>
      <c r="W9" s="181">
        <v>2800</v>
      </c>
      <c r="X9" s="189"/>
    </row>
    <row r="10" spans="1:24" ht="22.5" customHeight="1">
      <c r="A10" s="112" t="s">
        <v>12</v>
      </c>
      <c r="B10" s="121">
        <f>SUM(D10+D11)</f>
        <v>17373</v>
      </c>
      <c r="C10" s="128" t="s">
        <v>26</v>
      </c>
      <c r="D10" s="136">
        <f t="shared" si="5"/>
        <v>8149</v>
      </c>
      <c r="E10" s="135">
        <f t="shared" si="0"/>
        <v>-68</v>
      </c>
      <c r="F10" s="149">
        <f>X10+G10</f>
        <v>7984</v>
      </c>
      <c r="G10" s="151">
        <v>-47</v>
      </c>
      <c r="H10" s="151">
        <v>43</v>
      </c>
      <c r="I10" s="151">
        <v>31</v>
      </c>
      <c r="J10" s="151">
        <v>27</v>
      </c>
      <c r="K10" s="151">
        <v>0</v>
      </c>
      <c r="L10" s="147">
        <f t="shared" si="1"/>
        <v>58</v>
      </c>
      <c r="M10" s="151">
        <v>47</v>
      </c>
      <c r="N10" s="151">
        <v>51</v>
      </c>
      <c r="O10" s="151">
        <v>63</v>
      </c>
      <c r="P10" s="151">
        <v>0</v>
      </c>
      <c r="Q10" s="147">
        <f t="shared" si="2"/>
        <v>114</v>
      </c>
      <c r="R10" s="135">
        <f t="shared" si="3"/>
        <v>-56</v>
      </c>
      <c r="S10" s="151">
        <v>4</v>
      </c>
      <c r="T10" s="151">
        <v>12</v>
      </c>
      <c r="U10" s="165">
        <f t="shared" si="4"/>
        <v>-8</v>
      </c>
      <c r="V10" s="173" t="s">
        <v>12</v>
      </c>
      <c r="W10" s="181">
        <v>8217</v>
      </c>
      <c r="X10" s="188">
        <v>8031</v>
      </c>
    </row>
    <row r="11" spans="1:24" ht="22.5" customHeight="1">
      <c r="A11" s="112"/>
      <c r="B11" s="120"/>
      <c r="C11" s="128" t="s">
        <v>28</v>
      </c>
      <c r="D11" s="136">
        <f t="shared" si="5"/>
        <v>9224</v>
      </c>
      <c r="E11" s="135">
        <f t="shared" si="0"/>
        <v>-89</v>
      </c>
      <c r="F11" s="135"/>
      <c r="G11" s="151"/>
      <c r="H11" s="151">
        <v>54</v>
      </c>
      <c r="I11" s="151">
        <v>24</v>
      </c>
      <c r="J11" s="151">
        <v>15</v>
      </c>
      <c r="K11" s="151">
        <v>0</v>
      </c>
      <c r="L11" s="147">
        <f t="shared" si="1"/>
        <v>39</v>
      </c>
      <c r="M11" s="151">
        <v>49</v>
      </c>
      <c r="N11" s="151">
        <v>58</v>
      </c>
      <c r="O11" s="151">
        <v>67</v>
      </c>
      <c r="P11" s="151">
        <v>0</v>
      </c>
      <c r="Q11" s="147">
        <f t="shared" si="2"/>
        <v>125</v>
      </c>
      <c r="R11" s="135">
        <f t="shared" si="3"/>
        <v>-86</v>
      </c>
      <c r="S11" s="151">
        <v>3</v>
      </c>
      <c r="T11" s="151">
        <v>11</v>
      </c>
      <c r="U11" s="165">
        <f t="shared" si="4"/>
        <v>-8</v>
      </c>
      <c r="V11" s="173"/>
      <c r="W11" s="181">
        <v>9313</v>
      </c>
      <c r="X11" s="189"/>
    </row>
    <row r="12" spans="1:24" ht="22.5" customHeight="1">
      <c r="A12" s="112" t="s">
        <v>13</v>
      </c>
      <c r="B12" s="121">
        <f>SUM(D12+D13)</f>
        <v>4195</v>
      </c>
      <c r="C12" s="128" t="s">
        <v>26</v>
      </c>
      <c r="D12" s="136">
        <f t="shared" si="5"/>
        <v>1947</v>
      </c>
      <c r="E12" s="135">
        <f t="shared" si="0"/>
        <v>-3</v>
      </c>
      <c r="F12" s="149">
        <f>X12+G12</f>
        <v>2217</v>
      </c>
      <c r="G12" s="151">
        <v>19</v>
      </c>
      <c r="H12" s="151">
        <v>10</v>
      </c>
      <c r="I12" s="151">
        <v>7</v>
      </c>
      <c r="J12" s="151">
        <v>9</v>
      </c>
      <c r="K12" s="151">
        <v>1</v>
      </c>
      <c r="L12" s="147">
        <f t="shared" si="1"/>
        <v>17</v>
      </c>
      <c r="M12" s="151">
        <v>9</v>
      </c>
      <c r="N12" s="151">
        <v>13</v>
      </c>
      <c r="O12" s="151">
        <v>7</v>
      </c>
      <c r="P12" s="151">
        <v>0</v>
      </c>
      <c r="Q12" s="147">
        <f t="shared" si="2"/>
        <v>20</v>
      </c>
      <c r="R12" s="135">
        <f t="shared" si="3"/>
        <v>-3</v>
      </c>
      <c r="S12" s="151">
        <v>1</v>
      </c>
      <c r="T12" s="151">
        <v>2</v>
      </c>
      <c r="U12" s="165">
        <f t="shared" si="4"/>
        <v>-1</v>
      </c>
      <c r="V12" s="173" t="s">
        <v>13</v>
      </c>
      <c r="W12" s="181">
        <v>1950</v>
      </c>
      <c r="X12" s="188">
        <v>2198</v>
      </c>
    </row>
    <row r="13" spans="1:24" ht="22.5" customHeight="1">
      <c r="A13" s="112"/>
      <c r="B13" s="120"/>
      <c r="C13" s="128" t="s">
        <v>28</v>
      </c>
      <c r="D13" s="136">
        <f t="shared" si="5"/>
        <v>2248</v>
      </c>
      <c r="E13" s="135">
        <f t="shared" si="0"/>
        <v>1</v>
      </c>
      <c r="F13" s="135"/>
      <c r="G13" s="151"/>
      <c r="H13" s="151">
        <v>8</v>
      </c>
      <c r="I13" s="151">
        <v>14</v>
      </c>
      <c r="J13" s="151">
        <v>12</v>
      </c>
      <c r="K13" s="151">
        <v>0</v>
      </c>
      <c r="L13" s="147">
        <f t="shared" si="1"/>
        <v>26</v>
      </c>
      <c r="M13" s="151">
        <v>11</v>
      </c>
      <c r="N13" s="151">
        <v>14</v>
      </c>
      <c r="O13" s="151">
        <v>5</v>
      </c>
      <c r="P13" s="151">
        <v>0</v>
      </c>
      <c r="Q13" s="147">
        <f t="shared" si="2"/>
        <v>19</v>
      </c>
      <c r="R13" s="135">
        <f t="shared" si="3"/>
        <v>7</v>
      </c>
      <c r="S13" s="151">
        <v>1</v>
      </c>
      <c r="T13" s="151">
        <v>4</v>
      </c>
      <c r="U13" s="165">
        <f t="shared" si="4"/>
        <v>-3</v>
      </c>
      <c r="V13" s="173"/>
      <c r="W13" s="181">
        <v>2247</v>
      </c>
      <c r="X13" s="189"/>
    </row>
    <row r="14" spans="1:24" ht="22.5" customHeight="1">
      <c r="A14" s="112" t="s">
        <v>10</v>
      </c>
      <c r="B14" s="121">
        <f>SUM(D14+D15)</f>
        <v>4359</v>
      </c>
      <c r="C14" s="128" t="s">
        <v>26</v>
      </c>
      <c r="D14" s="136">
        <f t="shared" si="5"/>
        <v>2106</v>
      </c>
      <c r="E14" s="135">
        <f t="shared" si="0"/>
        <v>-12</v>
      </c>
      <c r="F14" s="149">
        <f>X14+G14</f>
        <v>1678</v>
      </c>
      <c r="G14" s="151">
        <v>1</v>
      </c>
      <c r="H14" s="151">
        <v>2</v>
      </c>
      <c r="I14" s="151">
        <v>3</v>
      </c>
      <c r="J14" s="151">
        <v>8</v>
      </c>
      <c r="K14" s="151">
        <v>0</v>
      </c>
      <c r="L14" s="147">
        <f t="shared" si="1"/>
        <v>11</v>
      </c>
      <c r="M14" s="151">
        <v>4</v>
      </c>
      <c r="N14" s="151">
        <v>6</v>
      </c>
      <c r="O14" s="151">
        <v>14</v>
      </c>
      <c r="P14" s="151">
        <v>0</v>
      </c>
      <c r="Q14" s="147">
        <f t="shared" si="2"/>
        <v>20</v>
      </c>
      <c r="R14" s="135">
        <f t="shared" si="3"/>
        <v>-9</v>
      </c>
      <c r="S14" s="151">
        <v>1</v>
      </c>
      <c r="T14" s="151">
        <v>2</v>
      </c>
      <c r="U14" s="165">
        <f t="shared" si="4"/>
        <v>-1</v>
      </c>
      <c r="V14" s="173" t="s">
        <v>10</v>
      </c>
      <c r="W14" s="181">
        <v>2118</v>
      </c>
      <c r="X14" s="188">
        <v>1677</v>
      </c>
    </row>
    <row r="15" spans="1:24" ht="22.5" customHeight="1">
      <c r="A15" s="112"/>
      <c r="B15" s="120"/>
      <c r="C15" s="128" t="s">
        <v>28</v>
      </c>
      <c r="D15" s="136">
        <f t="shared" si="5"/>
        <v>2253</v>
      </c>
      <c r="E15" s="135">
        <f t="shared" si="0"/>
        <v>-7</v>
      </c>
      <c r="F15" s="135"/>
      <c r="G15" s="151"/>
      <c r="H15" s="151">
        <v>5</v>
      </c>
      <c r="I15" s="151">
        <v>8</v>
      </c>
      <c r="J15" s="151">
        <v>0</v>
      </c>
      <c r="K15" s="151">
        <v>0</v>
      </c>
      <c r="L15" s="147">
        <f t="shared" si="1"/>
        <v>8</v>
      </c>
      <c r="M15" s="151">
        <v>4</v>
      </c>
      <c r="N15" s="151">
        <v>8</v>
      </c>
      <c r="O15" s="151">
        <v>4</v>
      </c>
      <c r="P15" s="151">
        <v>0</v>
      </c>
      <c r="Q15" s="147">
        <f t="shared" si="2"/>
        <v>12</v>
      </c>
      <c r="R15" s="135">
        <f t="shared" si="3"/>
        <v>-4</v>
      </c>
      <c r="S15" s="151">
        <v>2</v>
      </c>
      <c r="T15" s="151">
        <v>6</v>
      </c>
      <c r="U15" s="165">
        <f t="shared" si="4"/>
        <v>-4</v>
      </c>
      <c r="V15" s="173"/>
      <c r="W15" s="181">
        <v>2260</v>
      </c>
      <c r="X15" s="189"/>
    </row>
    <row r="16" spans="1:24" ht="22.5" customHeight="1">
      <c r="A16" s="112" t="s">
        <v>19</v>
      </c>
      <c r="B16" s="121">
        <f>SUM(D16+D17)</f>
        <v>2572</v>
      </c>
      <c r="C16" s="128" t="s">
        <v>26</v>
      </c>
      <c r="D16" s="136">
        <f t="shared" si="5"/>
        <v>1267</v>
      </c>
      <c r="E16" s="135">
        <f t="shared" si="0"/>
        <v>-8</v>
      </c>
      <c r="F16" s="149">
        <f>X16+G16</f>
        <v>1340</v>
      </c>
      <c r="G16" s="151">
        <v>-1</v>
      </c>
      <c r="H16" s="151">
        <v>2</v>
      </c>
      <c r="I16" s="151">
        <v>3</v>
      </c>
      <c r="J16" s="151">
        <v>2</v>
      </c>
      <c r="K16" s="151">
        <v>0</v>
      </c>
      <c r="L16" s="147">
        <f t="shared" si="1"/>
        <v>5</v>
      </c>
      <c r="M16" s="151">
        <v>4</v>
      </c>
      <c r="N16" s="151">
        <v>3</v>
      </c>
      <c r="O16" s="151">
        <v>2</v>
      </c>
      <c r="P16" s="151">
        <v>2</v>
      </c>
      <c r="Q16" s="147">
        <f t="shared" si="2"/>
        <v>7</v>
      </c>
      <c r="R16" s="135">
        <f t="shared" si="3"/>
        <v>-2</v>
      </c>
      <c r="S16" s="151">
        <v>0</v>
      </c>
      <c r="T16" s="151">
        <v>4</v>
      </c>
      <c r="U16" s="165">
        <f t="shared" si="4"/>
        <v>-4</v>
      </c>
      <c r="V16" s="173" t="s">
        <v>19</v>
      </c>
      <c r="W16" s="181">
        <v>1275</v>
      </c>
      <c r="X16" s="188">
        <v>1341</v>
      </c>
    </row>
    <row r="17" spans="1:24" ht="22.5" customHeight="1">
      <c r="A17" s="112"/>
      <c r="B17" s="120"/>
      <c r="C17" s="128" t="s">
        <v>28</v>
      </c>
      <c r="D17" s="136">
        <f t="shared" si="5"/>
        <v>1305</v>
      </c>
      <c r="E17" s="135">
        <f t="shared" si="0"/>
        <v>-11</v>
      </c>
      <c r="F17" s="135"/>
      <c r="G17" s="151"/>
      <c r="H17" s="151">
        <v>0</v>
      </c>
      <c r="I17" s="151">
        <v>2</v>
      </c>
      <c r="J17" s="151">
        <v>1</v>
      </c>
      <c r="K17" s="151">
        <v>0</v>
      </c>
      <c r="L17" s="147">
        <f t="shared" si="1"/>
        <v>3</v>
      </c>
      <c r="M17" s="151">
        <v>7</v>
      </c>
      <c r="N17" s="151">
        <v>1</v>
      </c>
      <c r="O17" s="151">
        <v>4</v>
      </c>
      <c r="P17" s="151">
        <v>0</v>
      </c>
      <c r="Q17" s="147">
        <f t="shared" si="2"/>
        <v>5</v>
      </c>
      <c r="R17" s="135">
        <f t="shared" si="3"/>
        <v>-2</v>
      </c>
      <c r="S17" s="151">
        <v>0</v>
      </c>
      <c r="T17" s="151">
        <v>2</v>
      </c>
      <c r="U17" s="165">
        <f t="shared" si="4"/>
        <v>-2</v>
      </c>
      <c r="V17" s="173"/>
      <c r="W17" s="181">
        <v>1316</v>
      </c>
      <c r="X17" s="189"/>
    </row>
    <row r="18" spans="1:24" ht="22.5" customHeight="1">
      <c r="A18" s="112" t="s">
        <v>15</v>
      </c>
      <c r="B18" s="121">
        <f>SUM(D18+D19)</f>
        <v>602</v>
      </c>
      <c r="C18" s="128" t="s">
        <v>26</v>
      </c>
      <c r="D18" s="136">
        <f t="shared" si="5"/>
        <v>305</v>
      </c>
      <c r="E18" s="135">
        <f t="shared" si="0"/>
        <v>-3</v>
      </c>
      <c r="F18" s="149">
        <f>X18+G18</f>
        <v>313</v>
      </c>
      <c r="G18" s="151">
        <v>-6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3</v>
      </c>
      <c r="O18" s="151">
        <v>0</v>
      </c>
      <c r="P18" s="151">
        <v>0</v>
      </c>
      <c r="Q18" s="147">
        <f t="shared" si="2"/>
        <v>3</v>
      </c>
      <c r="R18" s="135">
        <f t="shared" si="3"/>
        <v>-3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1">
        <v>308</v>
      </c>
      <c r="X18" s="188">
        <v>319</v>
      </c>
    </row>
    <row r="19" spans="1:24" ht="22.5" customHeight="1">
      <c r="A19" s="112"/>
      <c r="B19" s="120"/>
      <c r="C19" s="128" t="s">
        <v>28</v>
      </c>
      <c r="D19" s="136">
        <f t="shared" si="5"/>
        <v>297</v>
      </c>
      <c r="E19" s="135">
        <f t="shared" si="0"/>
        <v>-8</v>
      </c>
      <c r="F19" s="135"/>
      <c r="G19" s="151"/>
      <c r="H19" s="151">
        <v>0</v>
      </c>
      <c r="I19" s="151">
        <v>0</v>
      </c>
      <c r="J19" s="151">
        <v>0</v>
      </c>
      <c r="K19" s="151">
        <v>0</v>
      </c>
      <c r="L19" s="147">
        <f t="shared" si="1"/>
        <v>0</v>
      </c>
      <c r="M19" s="151">
        <v>1</v>
      </c>
      <c r="N19" s="151">
        <v>2</v>
      </c>
      <c r="O19" s="151">
        <v>4</v>
      </c>
      <c r="P19" s="151">
        <v>0</v>
      </c>
      <c r="Q19" s="147">
        <f t="shared" si="2"/>
        <v>6</v>
      </c>
      <c r="R19" s="135">
        <f t="shared" si="3"/>
        <v>-6</v>
      </c>
      <c r="S19" s="151">
        <v>0</v>
      </c>
      <c r="T19" s="151">
        <v>1</v>
      </c>
      <c r="U19" s="165">
        <f t="shared" si="4"/>
        <v>-1</v>
      </c>
      <c r="V19" s="173"/>
      <c r="W19" s="181">
        <v>305</v>
      </c>
      <c r="X19" s="189"/>
    </row>
    <row r="20" spans="1:24" ht="22.5" customHeight="1">
      <c r="A20" s="112" t="s">
        <v>20</v>
      </c>
      <c r="B20" s="121">
        <f>SUM(D20+D21)</f>
        <v>697</v>
      </c>
      <c r="C20" s="128" t="s">
        <v>26</v>
      </c>
      <c r="D20" s="136">
        <f t="shared" si="5"/>
        <v>317</v>
      </c>
      <c r="E20" s="135">
        <f t="shared" si="0"/>
        <v>-1</v>
      </c>
      <c r="F20" s="149">
        <f>X20+G20</f>
        <v>368</v>
      </c>
      <c r="G20" s="151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1</v>
      </c>
      <c r="N20" s="151">
        <v>0</v>
      </c>
      <c r="O20" s="151">
        <v>1</v>
      </c>
      <c r="P20" s="151">
        <v>0</v>
      </c>
      <c r="Q20" s="147">
        <f t="shared" si="2"/>
        <v>1</v>
      </c>
      <c r="R20" s="135">
        <f t="shared" si="3"/>
        <v>-1</v>
      </c>
      <c r="S20" s="151">
        <v>1</v>
      </c>
      <c r="T20" s="151">
        <v>0</v>
      </c>
      <c r="U20" s="165">
        <f t="shared" si="4"/>
        <v>1</v>
      </c>
      <c r="V20" s="173" t="s">
        <v>20</v>
      </c>
      <c r="W20" s="181">
        <v>318</v>
      </c>
      <c r="X20" s="188">
        <v>370</v>
      </c>
    </row>
    <row r="21" spans="1:24" ht="22.5" customHeight="1">
      <c r="A21" s="112"/>
      <c r="B21" s="120"/>
      <c r="C21" s="128" t="s">
        <v>28</v>
      </c>
      <c r="D21" s="136">
        <f t="shared" si="5"/>
        <v>380</v>
      </c>
      <c r="E21" s="135">
        <f t="shared" si="0"/>
        <v>-5</v>
      </c>
      <c r="F21" s="135"/>
      <c r="G21" s="151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1</v>
      </c>
      <c r="N21" s="151">
        <v>1</v>
      </c>
      <c r="O21" s="151">
        <v>3</v>
      </c>
      <c r="P21" s="151">
        <v>0</v>
      </c>
      <c r="Q21" s="147">
        <f t="shared" si="2"/>
        <v>4</v>
      </c>
      <c r="R21" s="135">
        <f t="shared" si="3"/>
        <v>-4</v>
      </c>
      <c r="S21" s="151">
        <v>0</v>
      </c>
      <c r="T21" s="151">
        <v>0</v>
      </c>
      <c r="U21" s="165">
        <f t="shared" si="4"/>
        <v>0</v>
      </c>
      <c r="V21" s="173"/>
      <c r="W21" s="181">
        <v>385</v>
      </c>
      <c r="X21" s="189"/>
    </row>
    <row r="22" spans="1:24" ht="22.5" customHeight="1">
      <c r="A22" s="112" t="s">
        <v>23</v>
      </c>
      <c r="B22" s="121">
        <f>SUM(D22+D23)</f>
        <v>3569</v>
      </c>
      <c r="C22" s="128" t="s">
        <v>26</v>
      </c>
      <c r="D22" s="136">
        <f t="shared" si="5"/>
        <v>1624</v>
      </c>
      <c r="E22" s="135">
        <f t="shared" si="0"/>
        <v>-19</v>
      </c>
      <c r="F22" s="149">
        <f>X22+G22</f>
        <v>1486</v>
      </c>
      <c r="G22" s="151">
        <v>-13</v>
      </c>
      <c r="H22" s="151">
        <v>4</v>
      </c>
      <c r="I22" s="151">
        <v>0</v>
      </c>
      <c r="J22" s="151">
        <v>0</v>
      </c>
      <c r="K22" s="151">
        <v>0</v>
      </c>
      <c r="L22" s="147">
        <f t="shared" si="1"/>
        <v>0</v>
      </c>
      <c r="M22" s="151">
        <v>7</v>
      </c>
      <c r="N22" s="151">
        <v>4</v>
      </c>
      <c r="O22" s="151">
        <v>10</v>
      </c>
      <c r="P22" s="151">
        <v>1</v>
      </c>
      <c r="Q22" s="147">
        <f t="shared" si="2"/>
        <v>15</v>
      </c>
      <c r="R22" s="135">
        <f t="shared" si="3"/>
        <v>-15</v>
      </c>
      <c r="S22" s="151">
        <v>1</v>
      </c>
      <c r="T22" s="151">
        <v>2</v>
      </c>
      <c r="U22" s="165">
        <f t="shared" si="4"/>
        <v>-1</v>
      </c>
      <c r="V22" s="173" t="s">
        <v>23</v>
      </c>
      <c r="W22" s="181">
        <v>1643</v>
      </c>
      <c r="X22" s="188">
        <v>1499</v>
      </c>
    </row>
    <row r="23" spans="1:24" ht="22.5" customHeight="1">
      <c r="A23" s="112"/>
      <c r="B23" s="120"/>
      <c r="C23" s="128" t="s">
        <v>28</v>
      </c>
      <c r="D23" s="136">
        <f t="shared" si="5"/>
        <v>1945</v>
      </c>
      <c r="E23" s="135">
        <f t="shared" si="0"/>
        <v>-14</v>
      </c>
      <c r="F23" s="135"/>
      <c r="G23" s="151"/>
      <c r="H23" s="151">
        <v>8</v>
      </c>
      <c r="I23" s="151">
        <v>0</v>
      </c>
      <c r="J23" s="151">
        <v>6</v>
      </c>
      <c r="K23" s="151">
        <v>0</v>
      </c>
      <c r="L23" s="147">
        <f t="shared" si="1"/>
        <v>6</v>
      </c>
      <c r="M23" s="151">
        <v>10</v>
      </c>
      <c r="N23" s="151">
        <v>4</v>
      </c>
      <c r="O23" s="151">
        <v>13</v>
      </c>
      <c r="P23" s="151">
        <v>0</v>
      </c>
      <c r="Q23" s="147">
        <f t="shared" si="2"/>
        <v>17</v>
      </c>
      <c r="R23" s="135">
        <f t="shared" si="3"/>
        <v>-11</v>
      </c>
      <c r="S23" s="151">
        <v>2</v>
      </c>
      <c r="T23" s="151">
        <v>3</v>
      </c>
      <c r="U23" s="165">
        <f t="shared" si="4"/>
        <v>-1</v>
      </c>
      <c r="V23" s="173"/>
      <c r="W23" s="181">
        <v>1959</v>
      </c>
      <c r="X23" s="189"/>
    </row>
    <row r="24" spans="1:24" ht="22.5" customHeight="1">
      <c r="A24" s="112" t="s">
        <v>25</v>
      </c>
      <c r="B24" s="121">
        <f>SUM(D24+D25)</f>
        <v>7887</v>
      </c>
      <c r="C24" s="128" t="s">
        <v>26</v>
      </c>
      <c r="D24" s="136">
        <f t="shared" si="5"/>
        <v>3788</v>
      </c>
      <c r="E24" s="135">
        <f t="shared" si="0"/>
        <v>-29</v>
      </c>
      <c r="F24" s="149">
        <f>X24+G24</f>
        <v>3556</v>
      </c>
      <c r="G24" s="151">
        <v>-20</v>
      </c>
      <c r="H24" s="151">
        <v>7</v>
      </c>
      <c r="I24" s="151">
        <v>2</v>
      </c>
      <c r="J24" s="151">
        <v>4</v>
      </c>
      <c r="K24" s="151">
        <v>0</v>
      </c>
      <c r="L24" s="147">
        <f t="shared" si="1"/>
        <v>6</v>
      </c>
      <c r="M24" s="151">
        <v>7</v>
      </c>
      <c r="N24" s="151">
        <v>13</v>
      </c>
      <c r="O24" s="151">
        <v>14</v>
      </c>
      <c r="P24" s="151">
        <v>2</v>
      </c>
      <c r="Q24" s="147">
        <f t="shared" si="2"/>
        <v>29</v>
      </c>
      <c r="R24" s="135">
        <f t="shared" si="3"/>
        <v>-23</v>
      </c>
      <c r="S24" s="151">
        <v>1</v>
      </c>
      <c r="T24" s="151">
        <v>7</v>
      </c>
      <c r="U24" s="165">
        <f t="shared" si="4"/>
        <v>-6</v>
      </c>
      <c r="V24" s="173" t="s">
        <v>25</v>
      </c>
      <c r="W24" s="181">
        <v>3817</v>
      </c>
      <c r="X24" s="188">
        <v>3576</v>
      </c>
    </row>
    <row r="25" spans="1:24" ht="22.5" customHeight="1">
      <c r="A25" s="113"/>
      <c r="B25" s="122"/>
      <c r="C25" s="130" t="s">
        <v>28</v>
      </c>
      <c r="D25" s="137">
        <f t="shared" si="5"/>
        <v>4099</v>
      </c>
      <c r="E25" s="141">
        <f t="shared" si="0"/>
        <v>-35</v>
      </c>
      <c r="F25" s="141"/>
      <c r="G25" s="152"/>
      <c r="H25" s="152">
        <v>10</v>
      </c>
      <c r="I25" s="152">
        <v>2</v>
      </c>
      <c r="J25" s="152">
        <v>7</v>
      </c>
      <c r="K25" s="152">
        <v>0</v>
      </c>
      <c r="L25" s="157">
        <f t="shared" si="1"/>
        <v>9</v>
      </c>
      <c r="M25" s="152">
        <v>10</v>
      </c>
      <c r="N25" s="152">
        <v>13</v>
      </c>
      <c r="O25" s="152">
        <v>19</v>
      </c>
      <c r="P25" s="152">
        <v>0</v>
      </c>
      <c r="Q25" s="157">
        <f t="shared" si="2"/>
        <v>32</v>
      </c>
      <c r="R25" s="141">
        <f t="shared" si="3"/>
        <v>-23</v>
      </c>
      <c r="S25" s="152">
        <v>0</v>
      </c>
      <c r="T25" s="152">
        <v>12</v>
      </c>
      <c r="U25" s="166">
        <f t="shared" si="4"/>
        <v>-12</v>
      </c>
      <c r="V25" s="174"/>
      <c r="W25" s="182">
        <v>4134</v>
      </c>
      <c r="X25" s="190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G8" sqref="G8:G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78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2.1878333097361837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46358</v>
      </c>
      <c r="C6" s="127" t="s">
        <v>26</v>
      </c>
      <c r="D6" s="134">
        <f>SUMIF(C8:C25,"男",D8:D25)</f>
        <v>21855</v>
      </c>
      <c r="E6" s="135">
        <f t="shared" ref="E6:E25" si="0">SUM(H6:K6,S6)-SUM(M6:P6,T6)</f>
        <v>3</v>
      </c>
      <c r="F6" s="192">
        <f>X6+G6</f>
        <v>21189</v>
      </c>
      <c r="G6" s="192">
        <f>SUM(G8:G25)</f>
        <v>31</v>
      </c>
      <c r="H6" s="134">
        <f>SUMIF(C8:C25,"男",H8:H25)</f>
        <v>93</v>
      </c>
      <c r="I6" s="134">
        <f>SUMIF(C8:C25,"男",I8:I25)</f>
        <v>80</v>
      </c>
      <c r="J6" s="134">
        <f>SUMIF(C8:C25,"男",J8:J25)</f>
        <v>63</v>
      </c>
      <c r="K6" s="134">
        <f>SUMIF(C8:C25,"男",K8:K25)</f>
        <v>0</v>
      </c>
      <c r="L6" s="134">
        <f t="shared" ref="L6:L25" si="1">SUM(I6:K6)</f>
        <v>143</v>
      </c>
      <c r="M6" s="134">
        <f>SUMIF(C8:C25,"男",M8:M25)</f>
        <v>93</v>
      </c>
      <c r="N6" s="134">
        <f>SUMIF(C8:C25,"男",N8:N25)</f>
        <v>58</v>
      </c>
      <c r="O6" s="134">
        <f>SUMIF(C8:C25,"男",O8:O25)</f>
        <v>51</v>
      </c>
      <c r="P6" s="134">
        <f>SUMIF(C8:C25,"男",P8:P25)</f>
        <v>4</v>
      </c>
      <c r="Q6" s="134">
        <f t="shared" ref="Q6:Q25" si="2">SUM(N6:P6)</f>
        <v>113</v>
      </c>
      <c r="R6" s="134">
        <f t="shared" ref="R6:R25" si="3">SUM(L6-Q6)</f>
        <v>30</v>
      </c>
      <c r="S6" s="134">
        <f>SUMIF(C8:C25,"男",S8:S25)</f>
        <v>9</v>
      </c>
      <c r="T6" s="134">
        <f>SUMIF(C8:C25,"男",T8:T25)</f>
        <v>36</v>
      </c>
      <c r="U6" s="163">
        <f t="shared" ref="U6:U25" si="4">SUM(S6-T6)</f>
        <v>-27</v>
      </c>
      <c r="V6" s="170" t="s">
        <v>0</v>
      </c>
      <c r="W6" s="178">
        <f>SUMIF(C8:C25,"男",W8:W25)</f>
        <v>21852</v>
      </c>
      <c r="X6" s="186">
        <f>SUM(X8:X25)</f>
        <v>21158</v>
      </c>
    </row>
    <row r="7" spans="1:24" ht="22.5" customHeight="1">
      <c r="A7" s="110"/>
      <c r="B7" s="120"/>
      <c r="C7" s="128" t="s">
        <v>28</v>
      </c>
      <c r="D7" s="135">
        <f>SUMIF(C8:C25,"女",D8:D25)</f>
        <v>24503</v>
      </c>
      <c r="E7" s="135">
        <f t="shared" si="0"/>
        <v>-37</v>
      </c>
      <c r="F7" s="193"/>
      <c r="G7" s="193"/>
      <c r="H7" s="147">
        <f>SUMIF(C8:C25,"女",H8:H25)</f>
        <v>98</v>
      </c>
      <c r="I7" s="147">
        <f>SUMIF(C8:C25,"女",I8:I25)</f>
        <v>64</v>
      </c>
      <c r="J7" s="147">
        <f>SUMIF(C8:C25,"女",J8:J25)</f>
        <v>39</v>
      </c>
      <c r="K7" s="147">
        <f>SUMIF(C8:C25,"女",K8:K25)</f>
        <v>0</v>
      </c>
      <c r="L7" s="135">
        <f t="shared" si="1"/>
        <v>103</v>
      </c>
      <c r="M7" s="147">
        <f>SUMIF(C8:C25,"女",M8:M25)</f>
        <v>98</v>
      </c>
      <c r="N7" s="147">
        <f>SUMIF(C8:C25,"女",N8:N25)</f>
        <v>54</v>
      </c>
      <c r="O7" s="147">
        <f>SUMIF(C8:C25,"女",O8:O25)</f>
        <v>68</v>
      </c>
      <c r="P7" s="147">
        <f>SUMIF(C8:C25,"女",P8:P25)</f>
        <v>0</v>
      </c>
      <c r="Q7" s="147">
        <f t="shared" si="2"/>
        <v>122</v>
      </c>
      <c r="R7" s="135">
        <f t="shared" si="3"/>
        <v>-19</v>
      </c>
      <c r="S7" s="135">
        <f>SUMIF(C8:C25,"女",S8:S25)</f>
        <v>15</v>
      </c>
      <c r="T7" s="135">
        <f>SUMIF(C8:C44,"女",T8:T25)</f>
        <v>33</v>
      </c>
      <c r="U7" s="164">
        <f t="shared" si="4"/>
        <v>-18</v>
      </c>
      <c r="V7" s="171"/>
      <c r="W7" s="179">
        <f>SUMIF(C8:C25,"女",W8:W25)</f>
        <v>24540</v>
      </c>
      <c r="X7" s="187"/>
    </row>
    <row r="8" spans="1:24" ht="22.5" customHeight="1">
      <c r="A8" s="111" t="s">
        <v>6</v>
      </c>
      <c r="B8" s="121">
        <f>SUM(D8+D9)</f>
        <v>5118</v>
      </c>
      <c r="C8" s="129" t="s">
        <v>26</v>
      </c>
      <c r="D8" s="136">
        <f t="shared" ref="D8:D25" si="5">E8+W8</f>
        <v>2337</v>
      </c>
      <c r="E8" s="135">
        <f t="shared" si="0"/>
        <v>-12</v>
      </c>
      <c r="F8" s="194">
        <f>X8+G8</f>
        <v>2202</v>
      </c>
      <c r="G8" s="196">
        <v>-14</v>
      </c>
      <c r="H8" s="150">
        <v>8</v>
      </c>
      <c r="I8" s="150">
        <v>4</v>
      </c>
      <c r="J8" s="150">
        <v>1</v>
      </c>
      <c r="K8" s="150">
        <v>0</v>
      </c>
      <c r="L8" s="135">
        <f t="shared" si="1"/>
        <v>5</v>
      </c>
      <c r="M8" s="150">
        <v>11</v>
      </c>
      <c r="N8" s="150">
        <v>6</v>
      </c>
      <c r="O8" s="150">
        <v>6</v>
      </c>
      <c r="P8" s="150">
        <v>0</v>
      </c>
      <c r="Q8" s="135">
        <f t="shared" si="2"/>
        <v>12</v>
      </c>
      <c r="R8" s="135">
        <f t="shared" si="3"/>
        <v>-7</v>
      </c>
      <c r="S8" s="150">
        <v>2</v>
      </c>
      <c r="T8" s="150">
        <v>4</v>
      </c>
      <c r="U8" s="165">
        <f t="shared" si="4"/>
        <v>-2</v>
      </c>
      <c r="V8" s="172" t="s">
        <v>6</v>
      </c>
      <c r="W8" s="180">
        <f>'４月'!D8</f>
        <v>2349</v>
      </c>
      <c r="X8" s="200">
        <f>'４月'!F8:F9</f>
        <v>2216</v>
      </c>
    </row>
    <row r="9" spans="1:24" ht="22.5" customHeight="1">
      <c r="A9" s="112"/>
      <c r="B9" s="120"/>
      <c r="C9" s="128" t="s">
        <v>28</v>
      </c>
      <c r="D9" s="136">
        <f t="shared" si="5"/>
        <v>2781</v>
      </c>
      <c r="E9" s="135">
        <f t="shared" si="0"/>
        <v>-8</v>
      </c>
      <c r="F9" s="136"/>
      <c r="G9" s="197"/>
      <c r="H9" s="151">
        <v>15</v>
      </c>
      <c r="I9" s="151">
        <v>1</v>
      </c>
      <c r="J9" s="151">
        <v>2</v>
      </c>
      <c r="K9" s="151">
        <v>0</v>
      </c>
      <c r="L9" s="147">
        <f t="shared" si="1"/>
        <v>3</v>
      </c>
      <c r="M9" s="151">
        <v>14</v>
      </c>
      <c r="N9" s="151">
        <v>8</v>
      </c>
      <c r="O9" s="151">
        <v>6</v>
      </c>
      <c r="P9" s="151">
        <v>0</v>
      </c>
      <c r="Q9" s="147">
        <f t="shared" si="2"/>
        <v>14</v>
      </c>
      <c r="R9" s="135">
        <f t="shared" si="3"/>
        <v>-11</v>
      </c>
      <c r="S9" s="151">
        <v>4</v>
      </c>
      <c r="T9" s="151">
        <v>2</v>
      </c>
      <c r="U9" s="165">
        <f t="shared" si="4"/>
        <v>2</v>
      </c>
      <c r="V9" s="173"/>
      <c r="W9" s="180">
        <f>'４月'!D9</f>
        <v>2789</v>
      </c>
      <c r="X9" s="201"/>
    </row>
    <row r="10" spans="1:24" ht="22.5" customHeight="1">
      <c r="A10" s="112" t="s">
        <v>12</v>
      </c>
      <c r="B10" s="121">
        <f>SUM(D10+D11)</f>
        <v>17408</v>
      </c>
      <c r="C10" s="128" t="s">
        <v>26</v>
      </c>
      <c r="D10" s="136">
        <f t="shared" si="5"/>
        <v>8175</v>
      </c>
      <c r="E10" s="135">
        <f t="shared" si="0"/>
        <v>26</v>
      </c>
      <c r="F10" s="195">
        <f>X10+G10</f>
        <v>8039</v>
      </c>
      <c r="G10" s="197">
        <v>55</v>
      </c>
      <c r="H10" s="151">
        <v>46</v>
      </c>
      <c r="I10" s="151">
        <v>58</v>
      </c>
      <c r="J10" s="151">
        <v>32</v>
      </c>
      <c r="K10" s="151">
        <v>0</v>
      </c>
      <c r="L10" s="147">
        <f t="shared" si="1"/>
        <v>90</v>
      </c>
      <c r="M10" s="151">
        <v>41</v>
      </c>
      <c r="N10" s="151">
        <v>35</v>
      </c>
      <c r="O10" s="151">
        <v>26</v>
      </c>
      <c r="P10" s="151">
        <v>0</v>
      </c>
      <c r="Q10" s="147">
        <f t="shared" si="2"/>
        <v>61</v>
      </c>
      <c r="R10" s="135">
        <f t="shared" si="3"/>
        <v>29</v>
      </c>
      <c r="S10" s="151">
        <v>3</v>
      </c>
      <c r="T10" s="151">
        <v>11</v>
      </c>
      <c r="U10" s="165">
        <f t="shared" si="4"/>
        <v>-8</v>
      </c>
      <c r="V10" s="173" t="s">
        <v>12</v>
      </c>
      <c r="W10" s="180">
        <f>'４月'!D10</f>
        <v>8149</v>
      </c>
      <c r="X10" s="200">
        <f>'４月'!F10:F11</f>
        <v>7984</v>
      </c>
    </row>
    <row r="11" spans="1:24" ht="22.5" customHeight="1">
      <c r="A11" s="112"/>
      <c r="B11" s="120"/>
      <c r="C11" s="128" t="s">
        <v>28</v>
      </c>
      <c r="D11" s="136">
        <f t="shared" si="5"/>
        <v>9233</v>
      </c>
      <c r="E11" s="135">
        <f t="shared" si="0"/>
        <v>9</v>
      </c>
      <c r="F11" s="136"/>
      <c r="G11" s="197"/>
      <c r="H11" s="151">
        <v>35</v>
      </c>
      <c r="I11" s="151">
        <v>43</v>
      </c>
      <c r="J11" s="151">
        <v>20</v>
      </c>
      <c r="K11" s="151">
        <v>0</v>
      </c>
      <c r="L11" s="147">
        <f t="shared" si="1"/>
        <v>63</v>
      </c>
      <c r="M11" s="151">
        <v>40</v>
      </c>
      <c r="N11" s="151">
        <v>24</v>
      </c>
      <c r="O11" s="151">
        <v>26</v>
      </c>
      <c r="P11" s="151">
        <v>0</v>
      </c>
      <c r="Q11" s="147">
        <f t="shared" si="2"/>
        <v>50</v>
      </c>
      <c r="R11" s="135">
        <f t="shared" si="3"/>
        <v>13</v>
      </c>
      <c r="S11" s="151">
        <v>6</v>
      </c>
      <c r="T11" s="151">
        <v>5</v>
      </c>
      <c r="U11" s="165">
        <f t="shared" si="4"/>
        <v>1</v>
      </c>
      <c r="V11" s="173"/>
      <c r="W11" s="180">
        <f>'４月'!D11</f>
        <v>9224</v>
      </c>
      <c r="X11" s="201"/>
    </row>
    <row r="12" spans="1:24" ht="22.5" customHeight="1">
      <c r="A12" s="112" t="s">
        <v>13</v>
      </c>
      <c r="B12" s="121">
        <f>SUM(D12+D13)</f>
        <v>4183</v>
      </c>
      <c r="C12" s="128" t="s">
        <v>26</v>
      </c>
      <c r="D12" s="136">
        <f t="shared" si="5"/>
        <v>1944</v>
      </c>
      <c r="E12" s="135">
        <f t="shared" si="0"/>
        <v>-3</v>
      </c>
      <c r="F12" s="195">
        <f>X12+G12</f>
        <v>2215</v>
      </c>
      <c r="G12" s="197">
        <v>-2</v>
      </c>
      <c r="H12" s="151">
        <v>7</v>
      </c>
      <c r="I12" s="151">
        <v>6</v>
      </c>
      <c r="J12" s="151">
        <v>5</v>
      </c>
      <c r="K12" s="151">
        <v>0</v>
      </c>
      <c r="L12" s="147">
        <f t="shared" si="1"/>
        <v>11</v>
      </c>
      <c r="M12" s="151">
        <v>7</v>
      </c>
      <c r="N12" s="151">
        <v>5</v>
      </c>
      <c r="O12" s="151">
        <v>5</v>
      </c>
      <c r="P12" s="151">
        <v>0</v>
      </c>
      <c r="Q12" s="147">
        <f t="shared" si="2"/>
        <v>10</v>
      </c>
      <c r="R12" s="135">
        <f t="shared" si="3"/>
        <v>1</v>
      </c>
      <c r="S12" s="151">
        <v>0</v>
      </c>
      <c r="T12" s="151">
        <v>4</v>
      </c>
      <c r="U12" s="165">
        <f t="shared" si="4"/>
        <v>-4</v>
      </c>
      <c r="V12" s="173" t="s">
        <v>13</v>
      </c>
      <c r="W12" s="180">
        <f>'４月'!D12</f>
        <v>1947</v>
      </c>
      <c r="X12" s="200">
        <f>'４月'!F12:F13</f>
        <v>2217</v>
      </c>
    </row>
    <row r="13" spans="1:24" ht="22.5" customHeight="1">
      <c r="A13" s="112"/>
      <c r="B13" s="120"/>
      <c r="C13" s="128" t="s">
        <v>28</v>
      </c>
      <c r="D13" s="136">
        <f t="shared" si="5"/>
        <v>2239</v>
      </c>
      <c r="E13" s="135">
        <f t="shared" si="0"/>
        <v>-9</v>
      </c>
      <c r="F13" s="136"/>
      <c r="G13" s="197"/>
      <c r="H13" s="151">
        <v>8</v>
      </c>
      <c r="I13" s="151">
        <v>5</v>
      </c>
      <c r="J13" s="151">
        <v>4</v>
      </c>
      <c r="K13" s="151">
        <v>0</v>
      </c>
      <c r="L13" s="147">
        <f t="shared" si="1"/>
        <v>9</v>
      </c>
      <c r="M13" s="151">
        <v>9</v>
      </c>
      <c r="N13" s="151">
        <v>10</v>
      </c>
      <c r="O13" s="151">
        <v>5</v>
      </c>
      <c r="P13" s="151">
        <v>0</v>
      </c>
      <c r="Q13" s="147">
        <f t="shared" si="2"/>
        <v>15</v>
      </c>
      <c r="R13" s="135">
        <f t="shared" si="3"/>
        <v>-6</v>
      </c>
      <c r="S13" s="151">
        <v>1</v>
      </c>
      <c r="T13" s="151">
        <v>3</v>
      </c>
      <c r="U13" s="165">
        <f t="shared" si="4"/>
        <v>-2</v>
      </c>
      <c r="V13" s="173"/>
      <c r="W13" s="180">
        <f>'４月'!D13</f>
        <v>2248</v>
      </c>
      <c r="X13" s="201"/>
    </row>
    <row r="14" spans="1:24" ht="22.5" customHeight="1">
      <c r="A14" s="112" t="s">
        <v>10</v>
      </c>
      <c r="B14" s="121">
        <f>SUM(D14+D15)</f>
        <v>4373</v>
      </c>
      <c r="C14" s="128" t="s">
        <v>26</v>
      </c>
      <c r="D14" s="136">
        <f t="shared" si="5"/>
        <v>2114</v>
      </c>
      <c r="E14" s="135">
        <f t="shared" si="0"/>
        <v>8</v>
      </c>
      <c r="F14" s="195">
        <f>X14+G14</f>
        <v>1682</v>
      </c>
      <c r="G14" s="197">
        <v>4</v>
      </c>
      <c r="H14" s="151">
        <v>7</v>
      </c>
      <c r="I14" s="151">
        <v>5</v>
      </c>
      <c r="J14" s="151">
        <v>8</v>
      </c>
      <c r="K14" s="151">
        <v>0</v>
      </c>
      <c r="L14" s="147">
        <f t="shared" si="1"/>
        <v>13</v>
      </c>
      <c r="M14" s="151">
        <v>3</v>
      </c>
      <c r="N14" s="151">
        <v>2</v>
      </c>
      <c r="O14" s="151">
        <v>5</v>
      </c>
      <c r="P14" s="151">
        <v>0</v>
      </c>
      <c r="Q14" s="147">
        <f t="shared" si="2"/>
        <v>7</v>
      </c>
      <c r="R14" s="135">
        <f t="shared" si="3"/>
        <v>6</v>
      </c>
      <c r="S14" s="151">
        <v>2</v>
      </c>
      <c r="T14" s="151">
        <v>4</v>
      </c>
      <c r="U14" s="165">
        <f t="shared" si="4"/>
        <v>-2</v>
      </c>
      <c r="V14" s="173" t="s">
        <v>10</v>
      </c>
      <c r="W14" s="180">
        <f>'４月'!D14</f>
        <v>2106</v>
      </c>
      <c r="X14" s="200">
        <f>'４月'!F14:F15</f>
        <v>1678</v>
      </c>
    </row>
    <row r="15" spans="1:24" ht="22.5" customHeight="1">
      <c r="A15" s="112"/>
      <c r="B15" s="120"/>
      <c r="C15" s="128" t="s">
        <v>28</v>
      </c>
      <c r="D15" s="136">
        <f t="shared" si="5"/>
        <v>2259</v>
      </c>
      <c r="E15" s="135">
        <f t="shared" si="0"/>
        <v>6</v>
      </c>
      <c r="F15" s="136"/>
      <c r="G15" s="197"/>
      <c r="H15" s="151">
        <v>9</v>
      </c>
      <c r="I15" s="151">
        <v>6</v>
      </c>
      <c r="J15" s="151">
        <v>5</v>
      </c>
      <c r="K15" s="151">
        <v>0</v>
      </c>
      <c r="L15" s="147">
        <f t="shared" si="1"/>
        <v>11</v>
      </c>
      <c r="M15" s="151">
        <v>5</v>
      </c>
      <c r="N15" s="151">
        <v>3</v>
      </c>
      <c r="O15" s="151">
        <v>5</v>
      </c>
      <c r="P15" s="151">
        <v>0</v>
      </c>
      <c r="Q15" s="147">
        <f t="shared" si="2"/>
        <v>8</v>
      </c>
      <c r="R15" s="135">
        <f t="shared" si="3"/>
        <v>3</v>
      </c>
      <c r="S15" s="151">
        <v>2</v>
      </c>
      <c r="T15" s="151">
        <v>3</v>
      </c>
      <c r="U15" s="165">
        <f t="shared" si="4"/>
        <v>-1</v>
      </c>
      <c r="V15" s="173"/>
      <c r="W15" s="180">
        <f>'４月'!D15</f>
        <v>2253</v>
      </c>
      <c r="X15" s="201"/>
    </row>
    <row r="16" spans="1:24" ht="22.5" customHeight="1">
      <c r="A16" s="112" t="s">
        <v>19</v>
      </c>
      <c r="B16" s="121">
        <f>SUM(D16+D17)</f>
        <v>2571</v>
      </c>
      <c r="C16" s="128" t="s">
        <v>26</v>
      </c>
      <c r="D16" s="136">
        <f t="shared" si="5"/>
        <v>1268</v>
      </c>
      <c r="E16" s="135">
        <f t="shared" si="0"/>
        <v>1</v>
      </c>
      <c r="F16" s="195">
        <f>X16+G16</f>
        <v>1343</v>
      </c>
      <c r="G16" s="197">
        <v>3</v>
      </c>
      <c r="H16" s="151">
        <v>2</v>
      </c>
      <c r="I16" s="151">
        <v>0</v>
      </c>
      <c r="J16" s="151">
        <v>4</v>
      </c>
      <c r="K16" s="151">
        <v>0</v>
      </c>
      <c r="L16" s="147">
        <f t="shared" si="1"/>
        <v>4</v>
      </c>
      <c r="M16" s="151">
        <v>3</v>
      </c>
      <c r="N16" s="151">
        <v>0</v>
      </c>
      <c r="O16" s="151">
        <v>2</v>
      </c>
      <c r="P16" s="151">
        <v>0</v>
      </c>
      <c r="Q16" s="147">
        <f t="shared" si="2"/>
        <v>2</v>
      </c>
      <c r="R16" s="135">
        <f t="shared" si="3"/>
        <v>2</v>
      </c>
      <c r="S16" s="151">
        <v>0</v>
      </c>
      <c r="T16" s="151">
        <v>0</v>
      </c>
      <c r="U16" s="165">
        <f t="shared" si="4"/>
        <v>0</v>
      </c>
      <c r="V16" s="173" t="s">
        <v>19</v>
      </c>
      <c r="W16" s="180">
        <f>'４月'!D16</f>
        <v>1267</v>
      </c>
      <c r="X16" s="200">
        <f>'４月'!F16:F17</f>
        <v>1340</v>
      </c>
    </row>
    <row r="17" spans="1:24" ht="22.5" customHeight="1">
      <c r="A17" s="112"/>
      <c r="B17" s="120"/>
      <c r="C17" s="128" t="s">
        <v>28</v>
      </c>
      <c r="D17" s="136">
        <f t="shared" si="5"/>
        <v>1303</v>
      </c>
      <c r="E17" s="135">
        <f t="shared" si="0"/>
        <v>-2</v>
      </c>
      <c r="F17" s="136"/>
      <c r="G17" s="197"/>
      <c r="H17" s="151">
        <v>3</v>
      </c>
      <c r="I17" s="151">
        <v>2</v>
      </c>
      <c r="J17" s="151">
        <v>2</v>
      </c>
      <c r="K17" s="151">
        <v>0</v>
      </c>
      <c r="L17" s="147">
        <f t="shared" si="1"/>
        <v>4</v>
      </c>
      <c r="M17" s="151">
        <v>3</v>
      </c>
      <c r="N17" s="151">
        <v>0</v>
      </c>
      <c r="O17" s="151">
        <v>2</v>
      </c>
      <c r="P17" s="151">
        <v>0</v>
      </c>
      <c r="Q17" s="147">
        <f t="shared" si="2"/>
        <v>2</v>
      </c>
      <c r="R17" s="135">
        <f t="shared" si="3"/>
        <v>2</v>
      </c>
      <c r="S17" s="151">
        <v>0</v>
      </c>
      <c r="T17" s="151">
        <v>4</v>
      </c>
      <c r="U17" s="165">
        <f t="shared" si="4"/>
        <v>-4</v>
      </c>
      <c r="V17" s="173"/>
      <c r="W17" s="180">
        <f>'４月'!D17</f>
        <v>1305</v>
      </c>
      <c r="X17" s="201"/>
    </row>
    <row r="18" spans="1:24" ht="22.5" customHeight="1">
      <c r="A18" s="112" t="s">
        <v>15</v>
      </c>
      <c r="B18" s="121">
        <f>SUM(D18+D19)</f>
        <v>603</v>
      </c>
      <c r="C18" s="128" t="s">
        <v>26</v>
      </c>
      <c r="D18" s="136">
        <f t="shared" si="5"/>
        <v>308</v>
      </c>
      <c r="E18" s="135">
        <f t="shared" si="0"/>
        <v>3</v>
      </c>
      <c r="F18" s="195">
        <f>X18+G18</f>
        <v>315</v>
      </c>
      <c r="G18" s="197">
        <v>2</v>
      </c>
      <c r="H18" s="151">
        <v>0</v>
      </c>
      <c r="I18" s="151">
        <v>0</v>
      </c>
      <c r="J18" s="151">
        <v>3</v>
      </c>
      <c r="K18" s="151">
        <v>0</v>
      </c>
      <c r="L18" s="147">
        <f t="shared" si="1"/>
        <v>3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3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0">
        <f>'４月'!D18</f>
        <v>305</v>
      </c>
      <c r="X18" s="200">
        <f>'４月'!F18:F19</f>
        <v>313</v>
      </c>
    </row>
    <row r="19" spans="1:24" ht="22.5" customHeight="1">
      <c r="A19" s="112"/>
      <c r="B19" s="120"/>
      <c r="C19" s="128" t="s">
        <v>28</v>
      </c>
      <c r="D19" s="136">
        <f t="shared" si="5"/>
        <v>295</v>
      </c>
      <c r="E19" s="135">
        <f t="shared" si="0"/>
        <v>-2</v>
      </c>
      <c r="F19" s="136"/>
      <c r="G19" s="197"/>
      <c r="H19" s="151">
        <v>0</v>
      </c>
      <c r="I19" s="151">
        <v>1</v>
      </c>
      <c r="J19" s="151">
        <v>0</v>
      </c>
      <c r="K19" s="151">
        <v>0</v>
      </c>
      <c r="L19" s="147">
        <f t="shared" si="1"/>
        <v>1</v>
      </c>
      <c r="M19" s="151">
        <v>0</v>
      </c>
      <c r="N19" s="151">
        <v>0</v>
      </c>
      <c r="O19" s="151">
        <v>1</v>
      </c>
      <c r="P19" s="151">
        <v>0</v>
      </c>
      <c r="Q19" s="147">
        <f t="shared" si="2"/>
        <v>1</v>
      </c>
      <c r="R19" s="135">
        <f t="shared" si="3"/>
        <v>0</v>
      </c>
      <c r="S19" s="151">
        <v>0</v>
      </c>
      <c r="T19" s="151">
        <v>2</v>
      </c>
      <c r="U19" s="165">
        <f t="shared" si="4"/>
        <v>-2</v>
      </c>
      <c r="V19" s="173"/>
      <c r="W19" s="180">
        <f>'４月'!D19</f>
        <v>297</v>
      </c>
      <c r="X19" s="201"/>
    </row>
    <row r="20" spans="1:24" ht="22.5" customHeight="1">
      <c r="A20" s="112" t="s">
        <v>20</v>
      </c>
      <c r="B20" s="121">
        <f>SUM(D20+D21)</f>
        <v>691</v>
      </c>
      <c r="C20" s="128" t="s">
        <v>26</v>
      </c>
      <c r="D20" s="136">
        <f t="shared" si="5"/>
        <v>315</v>
      </c>
      <c r="E20" s="135">
        <f t="shared" si="0"/>
        <v>-2</v>
      </c>
      <c r="F20" s="195">
        <f>X20+G20</f>
        <v>364</v>
      </c>
      <c r="G20" s="197">
        <v>-4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1</v>
      </c>
      <c r="O20" s="151">
        <v>0</v>
      </c>
      <c r="P20" s="151">
        <v>0</v>
      </c>
      <c r="Q20" s="147">
        <f t="shared" si="2"/>
        <v>1</v>
      </c>
      <c r="R20" s="135">
        <f t="shared" si="3"/>
        <v>-1</v>
      </c>
      <c r="S20" s="151">
        <v>0</v>
      </c>
      <c r="T20" s="151">
        <v>1</v>
      </c>
      <c r="U20" s="165">
        <f t="shared" si="4"/>
        <v>-1</v>
      </c>
      <c r="V20" s="173" t="s">
        <v>20</v>
      </c>
      <c r="W20" s="180">
        <f>'４月'!D20</f>
        <v>317</v>
      </c>
      <c r="X20" s="200">
        <f>'４月'!F20:F21</f>
        <v>368</v>
      </c>
    </row>
    <row r="21" spans="1:24" ht="22.5" customHeight="1">
      <c r="A21" s="112"/>
      <c r="B21" s="120"/>
      <c r="C21" s="128" t="s">
        <v>28</v>
      </c>
      <c r="D21" s="136">
        <f t="shared" si="5"/>
        <v>376</v>
      </c>
      <c r="E21" s="135">
        <f t="shared" si="0"/>
        <v>-4</v>
      </c>
      <c r="F21" s="136"/>
      <c r="G21" s="197"/>
      <c r="H21" s="151">
        <v>0</v>
      </c>
      <c r="I21" s="151">
        <v>0</v>
      </c>
      <c r="J21" s="151">
        <v>0</v>
      </c>
      <c r="K21" s="151">
        <v>0</v>
      </c>
      <c r="L21" s="147">
        <f t="shared" si="1"/>
        <v>0</v>
      </c>
      <c r="M21" s="151">
        <v>1</v>
      </c>
      <c r="N21" s="151">
        <v>1</v>
      </c>
      <c r="O21" s="151">
        <v>1</v>
      </c>
      <c r="P21" s="151">
        <v>0</v>
      </c>
      <c r="Q21" s="147">
        <f t="shared" si="2"/>
        <v>2</v>
      </c>
      <c r="R21" s="135">
        <f t="shared" si="3"/>
        <v>-2</v>
      </c>
      <c r="S21" s="151">
        <v>0</v>
      </c>
      <c r="T21" s="151">
        <v>1</v>
      </c>
      <c r="U21" s="165">
        <f t="shared" si="4"/>
        <v>-1</v>
      </c>
      <c r="V21" s="173"/>
      <c r="W21" s="180">
        <f>'４月'!D21</f>
        <v>380</v>
      </c>
      <c r="X21" s="201"/>
    </row>
    <row r="22" spans="1:24" ht="22.5" customHeight="1">
      <c r="A22" s="112" t="s">
        <v>23</v>
      </c>
      <c r="B22" s="121">
        <f>SUM(D22+D23)</f>
        <v>3558</v>
      </c>
      <c r="C22" s="128" t="s">
        <v>26</v>
      </c>
      <c r="D22" s="136">
        <f t="shared" si="5"/>
        <v>1623</v>
      </c>
      <c r="E22" s="135">
        <f t="shared" si="0"/>
        <v>-1</v>
      </c>
      <c r="F22" s="195">
        <f>X22+G22</f>
        <v>1481</v>
      </c>
      <c r="G22" s="197">
        <v>-5</v>
      </c>
      <c r="H22" s="151">
        <v>9</v>
      </c>
      <c r="I22" s="151">
        <v>2</v>
      </c>
      <c r="J22" s="151">
        <v>5</v>
      </c>
      <c r="K22" s="151">
        <v>0</v>
      </c>
      <c r="L22" s="147">
        <f t="shared" si="1"/>
        <v>7</v>
      </c>
      <c r="M22" s="151">
        <v>11</v>
      </c>
      <c r="N22" s="151">
        <v>2</v>
      </c>
      <c r="O22" s="151">
        <v>1</v>
      </c>
      <c r="P22" s="151">
        <v>0</v>
      </c>
      <c r="Q22" s="147">
        <f t="shared" si="2"/>
        <v>3</v>
      </c>
      <c r="R22" s="135">
        <f t="shared" si="3"/>
        <v>4</v>
      </c>
      <c r="S22" s="151">
        <v>1</v>
      </c>
      <c r="T22" s="151">
        <v>4</v>
      </c>
      <c r="U22" s="165">
        <f t="shared" si="4"/>
        <v>-3</v>
      </c>
      <c r="V22" s="173" t="s">
        <v>23</v>
      </c>
      <c r="W22" s="180">
        <f>'４月'!D22</f>
        <v>1624</v>
      </c>
      <c r="X22" s="200">
        <f>'４月'!F22:F23</f>
        <v>1486</v>
      </c>
    </row>
    <row r="23" spans="1:24" ht="22.5" customHeight="1">
      <c r="A23" s="112"/>
      <c r="B23" s="120"/>
      <c r="C23" s="128" t="s">
        <v>28</v>
      </c>
      <c r="D23" s="136">
        <f t="shared" si="5"/>
        <v>1935</v>
      </c>
      <c r="E23" s="135">
        <f t="shared" si="0"/>
        <v>-10</v>
      </c>
      <c r="F23" s="136"/>
      <c r="G23" s="197"/>
      <c r="H23" s="151">
        <v>16</v>
      </c>
      <c r="I23" s="151">
        <v>1</v>
      </c>
      <c r="J23" s="151">
        <v>4</v>
      </c>
      <c r="K23" s="151">
        <v>0</v>
      </c>
      <c r="L23" s="147">
        <f t="shared" si="1"/>
        <v>5</v>
      </c>
      <c r="M23" s="151">
        <v>8</v>
      </c>
      <c r="N23" s="151">
        <v>4</v>
      </c>
      <c r="O23" s="151">
        <v>15</v>
      </c>
      <c r="P23" s="151">
        <v>0</v>
      </c>
      <c r="Q23" s="147">
        <f t="shared" si="2"/>
        <v>19</v>
      </c>
      <c r="R23" s="135">
        <f t="shared" si="3"/>
        <v>-14</v>
      </c>
      <c r="S23" s="151">
        <v>1</v>
      </c>
      <c r="T23" s="151">
        <v>5</v>
      </c>
      <c r="U23" s="165">
        <f t="shared" si="4"/>
        <v>-4</v>
      </c>
      <c r="V23" s="173"/>
      <c r="W23" s="180">
        <f>'４月'!D23</f>
        <v>1945</v>
      </c>
      <c r="X23" s="201"/>
    </row>
    <row r="24" spans="1:24" ht="22.5" customHeight="1">
      <c r="A24" s="112" t="s">
        <v>25</v>
      </c>
      <c r="B24" s="121">
        <f>SUM(D24+D25)</f>
        <v>7853</v>
      </c>
      <c r="C24" s="128" t="s">
        <v>26</v>
      </c>
      <c r="D24" s="136">
        <f t="shared" si="5"/>
        <v>3771</v>
      </c>
      <c r="E24" s="135">
        <f t="shared" si="0"/>
        <v>-17</v>
      </c>
      <c r="F24" s="195">
        <f>X24+G24</f>
        <v>3548</v>
      </c>
      <c r="G24" s="197">
        <v>-8</v>
      </c>
      <c r="H24" s="151">
        <v>14</v>
      </c>
      <c r="I24" s="151">
        <v>5</v>
      </c>
      <c r="J24" s="151">
        <v>5</v>
      </c>
      <c r="K24" s="151">
        <v>0</v>
      </c>
      <c r="L24" s="147">
        <f t="shared" si="1"/>
        <v>10</v>
      </c>
      <c r="M24" s="151">
        <v>17</v>
      </c>
      <c r="N24" s="151">
        <v>7</v>
      </c>
      <c r="O24" s="151">
        <v>6</v>
      </c>
      <c r="P24" s="151">
        <v>4</v>
      </c>
      <c r="Q24" s="147">
        <f t="shared" si="2"/>
        <v>17</v>
      </c>
      <c r="R24" s="135">
        <f t="shared" si="3"/>
        <v>-7</v>
      </c>
      <c r="S24" s="151">
        <v>1</v>
      </c>
      <c r="T24" s="151">
        <v>8</v>
      </c>
      <c r="U24" s="165">
        <f t="shared" si="4"/>
        <v>-7</v>
      </c>
      <c r="V24" s="173" t="s">
        <v>25</v>
      </c>
      <c r="W24" s="180">
        <f>'４月'!D24</f>
        <v>3788</v>
      </c>
      <c r="X24" s="200">
        <f>'４月'!F24:F25</f>
        <v>3556</v>
      </c>
    </row>
    <row r="25" spans="1:24" ht="22.5" customHeight="1">
      <c r="A25" s="113"/>
      <c r="B25" s="122"/>
      <c r="C25" s="130" t="s">
        <v>28</v>
      </c>
      <c r="D25" s="137">
        <f t="shared" si="5"/>
        <v>4082</v>
      </c>
      <c r="E25" s="141">
        <f t="shared" si="0"/>
        <v>-17</v>
      </c>
      <c r="F25" s="137"/>
      <c r="G25" s="198"/>
      <c r="H25" s="152">
        <v>12</v>
      </c>
      <c r="I25" s="152">
        <v>5</v>
      </c>
      <c r="J25" s="152">
        <v>2</v>
      </c>
      <c r="K25" s="152">
        <v>0</v>
      </c>
      <c r="L25" s="157">
        <f t="shared" si="1"/>
        <v>7</v>
      </c>
      <c r="M25" s="152">
        <v>18</v>
      </c>
      <c r="N25" s="152">
        <v>4</v>
      </c>
      <c r="O25" s="152">
        <v>7</v>
      </c>
      <c r="P25" s="152">
        <v>0</v>
      </c>
      <c r="Q25" s="157">
        <f t="shared" si="2"/>
        <v>11</v>
      </c>
      <c r="R25" s="141">
        <f t="shared" si="3"/>
        <v>-4</v>
      </c>
      <c r="S25" s="152">
        <v>1</v>
      </c>
      <c r="T25" s="152">
        <v>8</v>
      </c>
      <c r="U25" s="166">
        <f t="shared" si="4"/>
        <v>-7</v>
      </c>
      <c r="V25" s="174"/>
      <c r="W25" s="199">
        <f>'４月'!D25</f>
        <v>4099</v>
      </c>
      <c r="X25" s="202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1"/>
      <c r="F27" s="191"/>
      <c r="G27" s="191"/>
      <c r="H27" s="191"/>
      <c r="I27" s="191"/>
    </row>
    <row r="28" spans="1:24" ht="22.5" customHeight="1">
      <c r="C28" s="191"/>
      <c r="F28" s="191"/>
      <c r="G28" s="191"/>
      <c r="H28" s="191"/>
      <c r="I28" s="191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8"/>
  <sheetViews>
    <sheetView workbookViewId="0">
      <pane xSplit="1" ySplit="5" topLeftCell="B6" activePane="bottomRight" state="frozen"/>
      <selection pane="topRight"/>
      <selection pane="bottomLeft"/>
      <selection pane="bottomRight" activeCell="B12" sqref="B12:B13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85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2.1869688385269122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203">
        <f>SUM(D6+D7)</f>
        <v>46320</v>
      </c>
      <c r="C6" s="207" t="s">
        <v>26</v>
      </c>
      <c r="D6" s="134">
        <f>SUMIF(C8:C25,"男",D8:D25)</f>
        <v>21846</v>
      </c>
      <c r="E6" s="134">
        <f t="shared" ref="E6:E25" si="0">SUM(H6:K6,S6)-SUM(M6:P6,T6)</f>
        <v>-9</v>
      </c>
      <c r="F6" s="210">
        <f>X6+G6</f>
        <v>21180</v>
      </c>
      <c r="G6" s="210">
        <f>SUM(G8:G25)</f>
        <v>-9</v>
      </c>
      <c r="H6" s="134">
        <f>SUMIF(C8:C25,"男",H8:H25)</f>
        <v>65</v>
      </c>
      <c r="I6" s="134">
        <f>SUMIF(C8:C25,"男",I8:I25)</f>
        <v>21</v>
      </c>
      <c r="J6" s="134">
        <f>SUMIF(C8:C25,"男",J8:J25)</f>
        <v>39</v>
      </c>
      <c r="K6" s="134">
        <f>SUMIF(C8:C25,"男",K8:K25)</f>
        <v>0</v>
      </c>
      <c r="L6" s="134">
        <f t="shared" ref="L6:L25" si="1">SUM(I6:K6)</f>
        <v>60</v>
      </c>
      <c r="M6" s="134">
        <f>SUMIF(C8:C25,"男",M8:M25)</f>
        <v>65</v>
      </c>
      <c r="N6" s="134">
        <f>SUMIF(C8:C25,"男",N8:N25)</f>
        <v>23</v>
      </c>
      <c r="O6" s="134">
        <f>SUMIF(C8:C25,"男",O8:O25)</f>
        <v>16</v>
      </c>
      <c r="P6" s="134">
        <f>SUMIF(C8:C25,"男",P8:P25)</f>
        <v>7</v>
      </c>
      <c r="Q6" s="134">
        <f t="shared" ref="Q6:Q25" si="2">SUM(N6:P6)</f>
        <v>46</v>
      </c>
      <c r="R6" s="134">
        <f t="shared" ref="R6:R25" si="3">SUM(L6-Q6)</f>
        <v>14</v>
      </c>
      <c r="S6" s="134">
        <f>SUMIF(C8:C25,"男",S8:S25)</f>
        <v>10</v>
      </c>
      <c r="T6" s="134">
        <f>SUMIF(C8:C25,"男",T8:T25)</f>
        <v>33</v>
      </c>
      <c r="U6" s="163">
        <f t="shared" ref="U6:U25" si="4">SUM(S6-T6)</f>
        <v>-23</v>
      </c>
      <c r="V6" s="223" t="s">
        <v>0</v>
      </c>
      <c r="W6" s="227">
        <f>SUMIF(C8:C25,"男",W8:W25)</f>
        <v>21855</v>
      </c>
      <c r="X6" s="233">
        <f>SUM(X8:X25)</f>
        <v>21189</v>
      </c>
    </row>
    <row r="7" spans="1:24" ht="22.5" customHeight="1">
      <c r="A7" s="110"/>
      <c r="B7" s="204"/>
      <c r="C7" s="208" t="s">
        <v>28</v>
      </c>
      <c r="D7" s="147">
        <f>SUMIF(C8:C25,"女",D8:D25)</f>
        <v>24474</v>
      </c>
      <c r="E7" s="147">
        <f t="shared" si="0"/>
        <v>-29</v>
      </c>
      <c r="F7" s="211"/>
      <c r="G7" s="211"/>
      <c r="H7" s="147">
        <f>SUMIF(C8:C25,"女",H8:H25)</f>
        <v>64</v>
      </c>
      <c r="I7" s="147">
        <f>SUMIF(C8:C25,"女",I8:I25)</f>
        <v>14</v>
      </c>
      <c r="J7" s="147">
        <f>SUMIF(C8:C25,"女",J8:J25)</f>
        <v>22</v>
      </c>
      <c r="K7" s="147">
        <f>SUMIF(C8:C25,"女",K8:K25)</f>
        <v>0</v>
      </c>
      <c r="L7" s="147">
        <f t="shared" si="1"/>
        <v>36</v>
      </c>
      <c r="M7" s="147">
        <f>SUMIF(C8:C25,"女",M8:M25)</f>
        <v>64</v>
      </c>
      <c r="N7" s="147">
        <f>SUMIF(C8:C25,"女",N8:N25)</f>
        <v>26</v>
      </c>
      <c r="O7" s="147">
        <f>SUMIF(C8:C25,"女",O8:O25)</f>
        <v>10</v>
      </c>
      <c r="P7" s="147">
        <f>SUMIF(C8:C25,"女",P8:P25)</f>
        <v>0</v>
      </c>
      <c r="Q7" s="147">
        <f t="shared" si="2"/>
        <v>36</v>
      </c>
      <c r="R7" s="147">
        <f t="shared" si="3"/>
        <v>0</v>
      </c>
      <c r="S7" s="147">
        <f>SUMIF(C8:C25,"女",S8:S25)</f>
        <v>8</v>
      </c>
      <c r="T7" s="147">
        <f>SUMIF(C8:C44,"女",T8:T25)</f>
        <v>37</v>
      </c>
      <c r="U7" s="219">
        <f t="shared" si="4"/>
        <v>-29</v>
      </c>
      <c r="V7" s="224"/>
      <c r="W7" s="228">
        <f>SUMIF(C8:C25,"女",W8:W25)</f>
        <v>24503</v>
      </c>
      <c r="X7" s="220"/>
    </row>
    <row r="8" spans="1:24" ht="22.5" customHeight="1">
      <c r="A8" s="112" t="s">
        <v>6</v>
      </c>
      <c r="B8" s="204">
        <f>SUM(D8+D9)</f>
        <v>5109</v>
      </c>
      <c r="C8" s="208" t="s">
        <v>26</v>
      </c>
      <c r="D8" s="193">
        <f t="shared" ref="D8:D25" si="5">E8+W8</f>
        <v>2330</v>
      </c>
      <c r="E8" s="147">
        <f t="shared" si="0"/>
        <v>-7</v>
      </c>
      <c r="F8" s="193">
        <f>X8+G8</f>
        <v>2198</v>
      </c>
      <c r="G8" s="196">
        <v>-4</v>
      </c>
      <c r="H8" s="216">
        <v>5</v>
      </c>
      <c r="I8" s="216">
        <v>1</v>
      </c>
      <c r="J8" s="216">
        <v>3</v>
      </c>
      <c r="K8" s="216">
        <v>0</v>
      </c>
      <c r="L8" s="211">
        <f t="shared" si="1"/>
        <v>4</v>
      </c>
      <c r="M8" s="216">
        <v>6</v>
      </c>
      <c r="N8" s="216">
        <v>2</v>
      </c>
      <c r="O8" s="216">
        <v>2</v>
      </c>
      <c r="P8" s="216">
        <v>0</v>
      </c>
      <c r="Q8" s="211">
        <f t="shared" si="2"/>
        <v>4</v>
      </c>
      <c r="R8" s="211">
        <f t="shared" si="3"/>
        <v>0</v>
      </c>
      <c r="S8" s="216">
        <v>1</v>
      </c>
      <c r="T8" s="216">
        <v>7</v>
      </c>
      <c r="U8" s="220">
        <f t="shared" si="4"/>
        <v>-6</v>
      </c>
      <c r="V8" s="225" t="s">
        <v>6</v>
      </c>
      <c r="W8" s="229">
        <f>'５月'!D8</f>
        <v>2337</v>
      </c>
      <c r="X8" s="234">
        <f>'５月'!F8:F9</f>
        <v>2202</v>
      </c>
    </row>
    <row r="9" spans="1:24" ht="22.5" customHeight="1">
      <c r="A9" s="112"/>
      <c r="B9" s="204"/>
      <c r="C9" s="208" t="s">
        <v>28</v>
      </c>
      <c r="D9" s="193">
        <f t="shared" si="5"/>
        <v>2779</v>
      </c>
      <c r="E9" s="147">
        <f t="shared" si="0"/>
        <v>-2</v>
      </c>
      <c r="F9" s="193"/>
      <c r="G9" s="197"/>
      <c r="H9" s="216">
        <v>7</v>
      </c>
      <c r="I9" s="216">
        <v>1</v>
      </c>
      <c r="J9" s="216">
        <v>1</v>
      </c>
      <c r="K9" s="216">
        <v>0</v>
      </c>
      <c r="L9" s="211">
        <f t="shared" si="1"/>
        <v>2</v>
      </c>
      <c r="M9" s="216">
        <v>3</v>
      </c>
      <c r="N9" s="216">
        <v>0</v>
      </c>
      <c r="O9" s="216">
        <v>1</v>
      </c>
      <c r="P9" s="216">
        <v>0</v>
      </c>
      <c r="Q9" s="211">
        <f t="shared" si="2"/>
        <v>1</v>
      </c>
      <c r="R9" s="211">
        <f t="shared" si="3"/>
        <v>1</v>
      </c>
      <c r="S9" s="216">
        <v>1</v>
      </c>
      <c r="T9" s="216">
        <v>8</v>
      </c>
      <c r="U9" s="220">
        <f t="shared" si="4"/>
        <v>-7</v>
      </c>
      <c r="V9" s="225"/>
      <c r="W9" s="229">
        <f>'５月'!D9</f>
        <v>2781</v>
      </c>
      <c r="X9" s="234"/>
    </row>
    <row r="10" spans="1:24" ht="22.5" customHeight="1">
      <c r="A10" s="112" t="s">
        <v>12</v>
      </c>
      <c r="B10" s="205">
        <f>SUM(D10+D11)</f>
        <v>17420</v>
      </c>
      <c r="C10" s="208" t="s">
        <v>26</v>
      </c>
      <c r="D10" s="136">
        <f t="shared" si="5"/>
        <v>8179</v>
      </c>
      <c r="E10" s="135">
        <f t="shared" si="0"/>
        <v>4</v>
      </c>
      <c r="F10" s="212">
        <f>X10+G10</f>
        <v>8048</v>
      </c>
      <c r="G10" s="197">
        <v>9</v>
      </c>
      <c r="H10" s="216">
        <v>32</v>
      </c>
      <c r="I10" s="216">
        <v>8</v>
      </c>
      <c r="J10" s="216">
        <v>19</v>
      </c>
      <c r="K10" s="216">
        <v>0</v>
      </c>
      <c r="L10" s="211">
        <f t="shared" si="1"/>
        <v>27</v>
      </c>
      <c r="M10" s="216">
        <v>30</v>
      </c>
      <c r="N10" s="216">
        <v>9</v>
      </c>
      <c r="O10" s="216">
        <v>7</v>
      </c>
      <c r="P10" s="216">
        <v>0</v>
      </c>
      <c r="Q10" s="211">
        <f t="shared" si="2"/>
        <v>16</v>
      </c>
      <c r="R10" s="213">
        <f t="shared" si="3"/>
        <v>11</v>
      </c>
      <c r="S10" s="216">
        <v>5</v>
      </c>
      <c r="T10" s="216">
        <v>14</v>
      </c>
      <c r="U10" s="221">
        <f t="shared" si="4"/>
        <v>-9</v>
      </c>
      <c r="V10" s="225" t="s">
        <v>12</v>
      </c>
      <c r="W10" s="230">
        <f>'５月'!D10</f>
        <v>8175</v>
      </c>
      <c r="X10" s="235">
        <f>'５月'!F10:F11</f>
        <v>8039</v>
      </c>
    </row>
    <row r="11" spans="1:24" ht="22.5" customHeight="1">
      <c r="A11" s="112"/>
      <c r="B11" s="204"/>
      <c r="C11" s="208" t="s">
        <v>28</v>
      </c>
      <c r="D11" s="136">
        <f t="shared" si="5"/>
        <v>9241</v>
      </c>
      <c r="E11" s="135">
        <f t="shared" si="0"/>
        <v>8</v>
      </c>
      <c r="F11" s="213"/>
      <c r="G11" s="197"/>
      <c r="H11" s="216">
        <v>31</v>
      </c>
      <c r="I11" s="216">
        <v>7</v>
      </c>
      <c r="J11" s="216">
        <v>9</v>
      </c>
      <c r="K11" s="216">
        <v>0</v>
      </c>
      <c r="L11" s="211">
        <f t="shared" si="1"/>
        <v>16</v>
      </c>
      <c r="M11" s="216">
        <v>25</v>
      </c>
      <c r="N11" s="216">
        <v>13</v>
      </c>
      <c r="O11" s="216">
        <v>2</v>
      </c>
      <c r="P11" s="216">
        <v>0</v>
      </c>
      <c r="Q11" s="211">
        <f t="shared" si="2"/>
        <v>15</v>
      </c>
      <c r="R11" s="213">
        <f t="shared" si="3"/>
        <v>1</v>
      </c>
      <c r="S11" s="216">
        <v>7</v>
      </c>
      <c r="T11" s="216">
        <v>6</v>
      </c>
      <c r="U11" s="221">
        <f t="shared" si="4"/>
        <v>1</v>
      </c>
      <c r="V11" s="225"/>
      <c r="W11" s="230">
        <f>'５月'!D11</f>
        <v>9233</v>
      </c>
      <c r="X11" s="234"/>
    </row>
    <row r="12" spans="1:24" ht="22.5" customHeight="1">
      <c r="A12" s="112" t="s">
        <v>13</v>
      </c>
      <c r="B12" s="205">
        <f>SUM(D12+D13)</f>
        <v>4179</v>
      </c>
      <c r="C12" s="208" t="s">
        <v>26</v>
      </c>
      <c r="D12" s="136">
        <f t="shared" si="5"/>
        <v>1949</v>
      </c>
      <c r="E12" s="135">
        <f t="shared" si="0"/>
        <v>5</v>
      </c>
      <c r="F12" s="212">
        <f>X12+G12</f>
        <v>2212</v>
      </c>
      <c r="G12" s="197">
        <v>-3</v>
      </c>
      <c r="H12" s="216">
        <v>6</v>
      </c>
      <c r="I12" s="216">
        <v>3</v>
      </c>
      <c r="J12" s="216">
        <v>6</v>
      </c>
      <c r="K12" s="216">
        <v>0</v>
      </c>
      <c r="L12" s="211">
        <f t="shared" si="1"/>
        <v>9</v>
      </c>
      <c r="M12" s="216">
        <v>3</v>
      </c>
      <c r="N12" s="216">
        <v>4</v>
      </c>
      <c r="O12" s="216">
        <v>1</v>
      </c>
      <c r="P12" s="216">
        <v>1</v>
      </c>
      <c r="Q12" s="211">
        <f t="shared" si="2"/>
        <v>6</v>
      </c>
      <c r="R12" s="213">
        <f t="shared" si="3"/>
        <v>3</v>
      </c>
      <c r="S12" s="216">
        <v>0</v>
      </c>
      <c r="T12" s="216">
        <v>1</v>
      </c>
      <c r="U12" s="221">
        <f t="shared" si="4"/>
        <v>-1</v>
      </c>
      <c r="V12" s="225" t="s">
        <v>13</v>
      </c>
      <c r="W12" s="230">
        <f>'５月'!D12</f>
        <v>1944</v>
      </c>
      <c r="X12" s="235">
        <f>'５月'!F12:F13</f>
        <v>2215</v>
      </c>
    </row>
    <row r="13" spans="1:24" ht="22.5" customHeight="1">
      <c r="A13" s="112"/>
      <c r="B13" s="204"/>
      <c r="C13" s="208" t="s">
        <v>28</v>
      </c>
      <c r="D13" s="136">
        <f t="shared" si="5"/>
        <v>2230</v>
      </c>
      <c r="E13" s="135">
        <f t="shared" si="0"/>
        <v>-9</v>
      </c>
      <c r="F13" s="213"/>
      <c r="G13" s="197"/>
      <c r="H13" s="216">
        <v>9</v>
      </c>
      <c r="I13" s="216">
        <v>2</v>
      </c>
      <c r="J13" s="216">
        <v>1</v>
      </c>
      <c r="K13" s="216">
        <v>0</v>
      </c>
      <c r="L13" s="211">
        <f t="shared" si="1"/>
        <v>3</v>
      </c>
      <c r="M13" s="216">
        <v>9</v>
      </c>
      <c r="N13" s="216">
        <v>6</v>
      </c>
      <c r="O13" s="216">
        <v>1</v>
      </c>
      <c r="P13" s="216">
        <v>0</v>
      </c>
      <c r="Q13" s="211">
        <f t="shared" si="2"/>
        <v>7</v>
      </c>
      <c r="R13" s="213">
        <f t="shared" si="3"/>
        <v>-4</v>
      </c>
      <c r="S13" s="216">
        <v>0</v>
      </c>
      <c r="T13" s="216">
        <v>5</v>
      </c>
      <c r="U13" s="221">
        <f t="shared" si="4"/>
        <v>-5</v>
      </c>
      <c r="V13" s="225"/>
      <c r="W13" s="230">
        <f>'５月'!D13</f>
        <v>2239</v>
      </c>
      <c r="X13" s="234"/>
    </row>
    <row r="14" spans="1:24" ht="22.5" customHeight="1">
      <c r="A14" s="112" t="s">
        <v>10</v>
      </c>
      <c r="B14" s="205">
        <f>SUM(D14+D15)</f>
        <v>4370</v>
      </c>
      <c r="C14" s="208" t="s">
        <v>26</v>
      </c>
      <c r="D14" s="136">
        <f t="shared" si="5"/>
        <v>2115</v>
      </c>
      <c r="E14" s="135">
        <f t="shared" si="0"/>
        <v>1</v>
      </c>
      <c r="F14" s="212">
        <f>X14+G14</f>
        <v>1686</v>
      </c>
      <c r="G14" s="197">
        <v>4</v>
      </c>
      <c r="H14" s="216">
        <v>6</v>
      </c>
      <c r="I14" s="216">
        <v>3</v>
      </c>
      <c r="J14" s="216">
        <v>3</v>
      </c>
      <c r="K14" s="216">
        <v>0</v>
      </c>
      <c r="L14" s="211">
        <f t="shared" si="1"/>
        <v>6</v>
      </c>
      <c r="M14" s="216">
        <v>11</v>
      </c>
      <c r="N14" s="216">
        <v>0</v>
      </c>
      <c r="O14" s="216">
        <v>0</v>
      </c>
      <c r="P14" s="216">
        <v>0</v>
      </c>
      <c r="Q14" s="211">
        <f t="shared" si="2"/>
        <v>0</v>
      </c>
      <c r="R14" s="213">
        <f t="shared" si="3"/>
        <v>6</v>
      </c>
      <c r="S14" s="216">
        <v>1</v>
      </c>
      <c r="T14" s="216">
        <v>1</v>
      </c>
      <c r="U14" s="221">
        <f t="shared" si="4"/>
        <v>0</v>
      </c>
      <c r="V14" s="225" t="s">
        <v>10</v>
      </c>
      <c r="W14" s="230">
        <f>'５月'!D14</f>
        <v>2114</v>
      </c>
      <c r="X14" s="235">
        <f>'５月'!F14:F15</f>
        <v>1682</v>
      </c>
    </row>
    <row r="15" spans="1:24" ht="22.5" customHeight="1">
      <c r="A15" s="112"/>
      <c r="B15" s="204"/>
      <c r="C15" s="208" t="s">
        <v>28</v>
      </c>
      <c r="D15" s="136">
        <f t="shared" si="5"/>
        <v>2255</v>
      </c>
      <c r="E15" s="135">
        <f t="shared" si="0"/>
        <v>-4</v>
      </c>
      <c r="F15" s="213"/>
      <c r="G15" s="197"/>
      <c r="H15" s="216">
        <v>4</v>
      </c>
      <c r="I15" s="216">
        <v>2</v>
      </c>
      <c r="J15" s="216">
        <v>0</v>
      </c>
      <c r="K15" s="216">
        <v>0</v>
      </c>
      <c r="L15" s="211">
        <f t="shared" si="1"/>
        <v>2</v>
      </c>
      <c r="M15" s="216">
        <v>6</v>
      </c>
      <c r="N15" s="216">
        <v>1</v>
      </c>
      <c r="O15" s="216">
        <v>3</v>
      </c>
      <c r="P15" s="216">
        <v>0</v>
      </c>
      <c r="Q15" s="211">
        <f t="shared" si="2"/>
        <v>4</v>
      </c>
      <c r="R15" s="213">
        <f t="shared" si="3"/>
        <v>-2</v>
      </c>
      <c r="S15" s="216">
        <v>0</v>
      </c>
      <c r="T15" s="216">
        <v>0</v>
      </c>
      <c r="U15" s="221">
        <f t="shared" si="4"/>
        <v>0</v>
      </c>
      <c r="V15" s="225"/>
      <c r="W15" s="230">
        <f>'５月'!D15</f>
        <v>2259</v>
      </c>
      <c r="X15" s="234"/>
    </row>
    <row r="16" spans="1:24" ht="22.5" customHeight="1">
      <c r="A16" s="112" t="s">
        <v>19</v>
      </c>
      <c r="B16" s="205">
        <f>SUM(D16+D17)</f>
        <v>2556</v>
      </c>
      <c r="C16" s="208" t="s">
        <v>26</v>
      </c>
      <c r="D16" s="136">
        <f t="shared" si="5"/>
        <v>1262</v>
      </c>
      <c r="E16" s="135">
        <f t="shared" si="0"/>
        <v>-6</v>
      </c>
      <c r="F16" s="212">
        <f>X16+G16</f>
        <v>1337</v>
      </c>
      <c r="G16" s="197">
        <v>-6</v>
      </c>
      <c r="H16" s="216">
        <v>0</v>
      </c>
      <c r="I16" s="216">
        <v>0</v>
      </c>
      <c r="J16" s="216">
        <v>2</v>
      </c>
      <c r="K16" s="216">
        <v>0</v>
      </c>
      <c r="L16" s="211">
        <f t="shared" si="1"/>
        <v>2</v>
      </c>
      <c r="M16" s="216">
        <v>2</v>
      </c>
      <c r="N16" s="216">
        <v>2</v>
      </c>
      <c r="O16" s="216">
        <v>2</v>
      </c>
      <c r="P16" s="216">
        <v>0</v>
      </c>
      <c r="Q16" s="211">
        <f t="shared" si="2"/>
        <v>4</v>
      </c>
      <c r="R16" s="213">
        <f t="shared" si="3"/>
        <v>-2</v>
      </c>
      <c r="S16" s="216">
        <v>0</v>
      </c>
      <c r="T16" s="216">
        <v>2</v>
      </c>
      <c r="U16" s="221">
        <f t="shared" si="4"/>
        <v>-2</v>
      </c>
      <c r="V16" s="225" t="s">
        <v>19</v>
      </c>
      <c r="W16" s="230">
        <f>'５月'!D16</f>
        <v>1268</v>
      </c>
      <c r="X16" s="235">
        <f>'５月'!F16:F17</f>
        <v>1343</v>
      </c>
    </row>
    <row r="17" spans="1:24" ht="22.5" customHeight="1">
      <c r="A17" s="112"/>
      <c r="B17" s="204"/>
      <c r="C17" s="208" t="s">
        <v>28</v>
      </c>
      <c r="D17" s="136">
        <f t="shared" si="5"/>
        <v>1294</v>
      </c>
      <c r="E17" s="135">
        <f t="shared" si="0"/>
        <v>-9</v>
      </c>
      <c r="F17" s="213"/>
      <c r="G17" s="197"/>
      <c r="H17" s="216">
        <v>1</v>
      </c>
      <c r="I17" s="216">
        <v>0</v>
      </c>
      <c r="J17" s="216">
        <v>1</v>
      </c>
      <c r="K17" s="216">
        <v>0</v>
      </c>
      <c r="L17" s="211">
        <f t="shared" si="1"/>
        <v>1</v>
      </c>
      <c r="M17" s="216">
        <v>2</v>
      </c>
      <c r="N17" s="216">
        <v>2</v>
      </c>
      <c r="O17" s="216">
        <v>1</v>
      </c>
      <c r="P17" s="216">
        <v>0</v>
      </c>
      <c r="Q17" s="211">
        <f t="shared" si="2"/>
        <v>3</v>
      </c>
      <c r="R17" s="213">
        <f t="shared" si="3"/>
        <v>-2</v>
      </c>
      <c r="S17" s="216">
        <v>0</v>
      </c>
      <c r="T17" s="216">
        <v>6</v>
      </c>
      <c r="U17" s="221">
        <f t="shared" si="4"/>
        <v>-6</v>
      </c>
      <c r="V17" s="225"/>
      <c r="W17" s="230">
        <f>'５月'!D17</f>
        <v>1303</v>
      </c>
      <c r="X17" s="234"/>
    </row>
    <row r="18" spans="1:24" ht="22.5" customHeight="1">
      <c r="A18" s="112" t="s">
        <v>15</v>
      </c>
      <c r="B18" s="205">
        <f>SUM(D18+D19)</f>
        <v>608</v>
      </c>
      <c r="C18" s="208" t="s">
        <v>26</v>
      </c>
      <c r="D18" s="136">
        <f t="shared" si="5"/>
        <v>309</v>
      </c>
      <c r="E18" s="135">
        <f t="shared" si="0"/>
        <v>1</v>
      </c>
      <c r="F18" s="212">
        <f>X18+G18</f>
        <v>319</v>
      </c>
      <c r="G18" s="197">
        <v>4</v>
      </c>
      <c r="H18" s="216">
        <v>3</v>
      </c>
      <c r="I18" s="216">
        <v>1</v>
      </c>
      <c r="J18" s="216">
        <v>0</v>
      </c>
      <c r="K18" s="216">
        <v>0</v>
      </c>
      <c r="L18" s="211">
        <f t="shared" si="1"/>
        <v>1</v>
      </c>
      <c r="M18" s="216">
        <v>3</v>
      </c>
      <c r="N18" s="216">
        <v>0</v>
      </c>
      <c r="O18" s="216">
        <v>0</v>
      </c>
      <c r="P18" s="216">
        <v>0</v>
      </c>
      <c r="Q18" s="211">
        <f t="shared" si="2"/>
        <v>0</v>
      </c>
      <c r="R18" s="213">
        <f t="shared" si="3"/>
        <v>1</v>
      </c>
      <c r="S18" s="216">
        <v>0</v>
      </c>
      <c r="T18" s="216">
        <v>0</v>
      </c>
      <c r="U18" s="221">
        <f t="shared" si="4"/>
        <v>0</v>
      </c>
      <c r="V18" s="225" t="s">
        <v>15</v>
      </c>
      <c r="W18" s="230">
        <f>'５月'!D18</f>
        <v>308</v>
      </c>
      <c r="X18" s="235">
        <f>'５月'!F18:F19</f>
        <v>315</v>
      </c>
    </row>
    <row r="19" spans="1:24" ht="22.5" customHeight="1">
      <c r="A19" s="112"/>
      <c r="B19" s="204"/>
      <c r="C19" s="208" t="s">
        <v>28</v>
      </c>
      <c r="D19" s="136">
        <f t="shared" si="5"/>
        <v>299</v>
      </c>
      <c r="E19" s="135">
        <f t="shared" si="0"/>
        <v>4</v>
      </c>
      <c r="F19" s="213"/>
      <c r="G19" s="197"/>
      <c r="H19" s="216">
        <v>1</v>
      </c>
      <c r="I19" s="216">
        <v>0</v>
      </c>
      <c r="J19" s="216">
        <v>4</v>
      </c>
      <c r="K19" s="216">
        <v>0</v>
      </c>
      <c r="L19" s="211">
        <f t="shared" si="1"/>
        <v>4</v>
      </c>
      <c r="M19" s="216">
        <v>1</v>
      </c>
      <c r="N19" s="216">
        <v>0</v>
      </c>
      <c r="O19" s="216">
        <v>0</v>
      </c>
      <c r="P19" s="216">
        <v>0</v>
      </c>
      <c r="Q19" s="211">
        <f t="shared" si="2"/>
        <v>0</v>
      </c>
      <c r="R19" s="213">
        <f t="shared" si="3"/>
        <v>4</v>
      </c>
      <c r="S19" s="216">
        <v>0</v>
      </c>
      <c r="T19" s="216">
        <v>0</v>
      </c>
      <c r="U19" s="221">
        <f t="shared" si="4"/>
        <v>0</v>
      </c>
      <c r="V19" s="225"/>
      <c r="W19" s="230">
        <f>'５月'!D19</f>
        <v>295</v>
      </c>
      <c r="X19" s="234"/>
    </row>
    <row r="20" spans="1:24" ht="22.5" customHeight="1">
      <c r="A20" s="112" t="s">
        <v>20</v>
      </c>
      <c r="B20" s="205">
        <f>SUM(D20+D21)</f>
        <v>690</v>
      </c>
      <c r="C20" s="208" t="s">
        <v>26</v>
      </c>
      <c r="D20" s="136">
        <f t="shared" si="5"/>
        <v>317</v>
      </c>
      <c r="E20" s="135">
        <f t="shared" si="0"/>
        <v>2</v>
      </c>
      <c r="F20" s="212">
        <f>X20+G20</f>
        <v>362</v>
      </c>
      <c r="G20" s="197">
        <v>-2</v>
      </c>
      <c r="H20" s="216">
        <v>0</v>
      </c>
      <c r="I20" s="216">
        <v>0</v>
      </c>
      <c r="J20" s="216">
        <v>1</v>
      </c>
      <c r="K20" s="216">
        <v>0</v>
      </c>
      <c r="L20" s="211">
        <f t="shared" si="1"/>
        <v>1</v>
      </c>
      <c r="M20" s="216">
        <v>0</v>
      </c>
      <c r="N20" s="216">
        <v>0</v>
      </c>
      <c r="O20" s="216">
        <v>0</v>
      </c>
      <c r="P20" s="216">
        <v>0</v>
      </c>
      <c r="Q20" s="211">
        <f t="shared" si="2"/>
        <v>0</v>
      </c>
      <c r="R20" s="213">
        <f t="shared" si="3"/>
        <v>1</v>
      </c>
      <c r="S20" s="216">
        <v>1</v>
      </c>
      <c r="T20" s="216">
        <v>0</v>
      </c>
      <c r="U20" s="221">
        <f t="shared" si="4"/>
        <v>1</v>
      </c>
      <c r="V20" s="225" t="s">
        <v>20</v>
      </c>
      <c r="W20" s="230">
        <f>'５月'!D20</f>
        <v>315</v>
      </c>
      <c r="X20" s="235">
        <f>'５月'!F20:F21</f>
        <v>364</v>
      </c>
    </row>
    <row r="21" spans="1:24" ht="22.5" customHeight="1">
      <c r="A21" s="112"/>
      <c r="B21" s="204"/>
      <c r="C21" s="208" t="s">
        <v>28</v>
      </c>
      <c r="D21" s="136">
        <f t="shared" si="5"/>
        <v>373</v>
      </c>
      <c r="E21" s="135">
        <f t="shared" si="0"/>
        <v>-3</v>
      </c>
      <c r="F21" s="213"/>
      <c r="G21" s="197"/>
      <c r="H21" s="216">
        <v>0</v>
      </c>
      <c r="I21" s="216">
        <v>0</v>
      </c>
      <c r="J21" s="216">
        <v>0</v>
      </c>
      <c r="K21" s="216">
        <v>0</v>
      </c>
      <c r="L21" s="211">
        <f t="shared" si="1"/>
        <v>0</v>
      </c>
      <c r="M21" s="216">
        <v>2</v>
      </c>
      <c r="N21" s="216">
        <v>0</v>
      </c>
      <c r="O21" s="216">
        <v>0</v>
      </c>
      <c r="P21" s="216">
        <v>0</v>
      </c>
      <c r="Q21" s="211">
        <f t="shared" si="2"/>
        <v>0</v>
      </c>
      <c r="R21" s="213">
        <f t="shared" si="3"/>
        <v>0</v>
      </c>
      <c r="S21" s="216">
        <v>0</v>
      </c>
      <c r="T21" s="216">
        <v>1</v>
      </c>
      <c r="U21" s="221">
        <f t="shared" si="4"/>
        <v>-1</v>
      </c>
      <c r="V21" s="225"/>
      <c r="W21" s="230">
        <f>'５月'!D21</f>
        <v>376</v>
      </c>
      <c r="X21" s="234"/>
    </row>
    <row r="22" spans="1:24" ht="22.5" customHeight="1">
      <c r="A22" s="112" t="s">
        <v>23</v>
      </c>
      <c r="B22" s="205">
        <f>SUM(D22+D23)</f>
        <v>3555</v>
      </c>
      <c r="C22" s="208" t="s">
        <v>26</v>
      </c>
      <c r="D22" s="136">
        <f t="shared" si="5"/>
        <v>1624</v>
      </c>
      <c r="E22" s="135">
        <f t="shared" si="0"/>
        <v>1</v>
      </c>
      <c r="F22" s="212">
        <f>X22+G22</f>
        <v>1479</v>
      </c>
      <c r="G22" s="197">
        <v>-2</v>
      </c>
      <c r="H22" s="216">
        <v>8</v>
      </c>
      <c r="I22" s="216">
        <v>3</v>
      </c>
      <c r="J22" s="216">
        <v>0</v>
      </c>
      <c r="K22" s="216">
        <v>0</v>
      </c>
      <c r="L22" s="211">
        <f t="shared" si="1"/>
        <v>3</v>
      </c>
      <c r="M22" s="216">
        <v>5</v>
      </c>
      <c r="N22" s="216">
        <v>2</v>
      </c>
      <c r="O22" s="216">
        <v>2</v>
      </c>
      <c r="P22" s="216">
        <v>0</v>
      </c>
      <c r="Q22" s="211">
        <f t="shared" si="2"/>
        <v>4</v>
      </c>
      <c r="R22" s="213">
        <f t="shared" si="3"/>
        <v>-1</v>
      </c>
      <c r="S22" s="216">
        <v>1</v>
      </c>
      <c r="T22" s="216">
        <v>2</v>
      </c>
      <c r="U22" s="221">
        <f t="shared" si="4"/>
        <v>-1</v>
      </c>
      <c r="V22" s="225" t="s">
        <v>23</v>
      </c>
      <c r="W22" s="230">
        <f>'５月'!D22</f>
        <v>1623</v>
      </c>
      <c r="X22" s="235">
        <f>'５月'!F22:F23</f>
        <v>1481</v>
      </c>
    </row>
    <row r="23" spans="1:24" ht="22.5" customHeight="1">
      <c r="A23" s="112"/>
      <c r="B23" s="204"/>
      <c r="C23" s="208" t="s">
        <v>28</v>
      </c>
      <c r="D23" s="136">
        <f t="shared" si="5"/>
        <v>1931</v>
      </c>
      <c r="E23" s="135">
        <f t="shared" si="0"/>
        <v>-4</v>
      </c>
      <c r="F23" s="213"/>
      <c r="G23" s="197"/>
      <c r="H23" s="216">
        <v>4</v>
      </c>
      <c r="I23" s="216">
        <v>1</v>
      </c>
      <c r="J23" s="216">
        <v>0</v>
      </c>
      <c r="K23" s="216">
        <v>0</v>
      </c>
      <c r="L23" s="211">
        <f t="shared" si="1"/>
        <v>1</v>
      </c>
      <c r="M23" s="216">
        <v>2</v>
      </c>
      <c r="N23" s="216">
        <v>1</v>
      </c>
      <c r="O23" s="216">
        <v>2</v>
      </c>
      <c r="P23" s="216">
        <v>0</v>
      </c>
      <c r="Q23" s="211">
        <f t="shared" si="2"/>
        <v>3</v>
      </c>
      <c r="R23" s="213">
        <f t="shared" si="3"/>
        <v>-2</v>
      </c>
      <c r="S23" s="216">
        <v>0</v>
      </c>
      <c r="T23" s="216">
        <v>4</v>
      </c>
      <c r="U23" s="221">
        <f t="shared" si="4"/>
        <v>-4</v>
      </c>
      <c r="V23" s="225"/>
      <c r="W23" s="230">
        <f>'５月'!D23</f>
        <v>1935</v>
      </c>
      <c r="X23" s="234"/>
    </row>
    <row r="24" spans="1:24" ht="22.5" customHeight="1">
      <c r="A24" s="112" t="s">
        <v>25</v>
      </c>
      <c r="B24" s="205">
        <f>SUM(D24+D25)</f>
        <v>7833</v>
      </c>
      <c r="C24" s="208" t="s">
        <v>26</v>
      </c>
      <c r="D24" s="136">
        <f t="shared" si="5"/>
        <v>3761</v>
      </c>
      <c r="E24" s="135">
        <f t="shared" si="0"/>
        <v>-10</v>
      </c>
      <c r="F24" s="212">
        <f>X24+G24</f>
        <v>3539</v>
      </c>
      <c r="G24" s="197">
        <v>-9</v>
      </c>
      <c r="H24" s="216">
        <v>5</v>
      </c>
      <c r="I24" s="216">
        <v>2</v>
      </c>
      <c r="J24" s="216">
        <v>5</v>
      </c>
      <c r="K24" s="216">
        <v>0</v>
      </c>
      <c r="L24" s="211">
        <f t="shared" si="1"/>
        <v>7</v>
      </c>
      <c r="M24" s="216">
        <v>5</v>
      </c>
      <c r="N24" s="216">
        <v>4</v>
      </c>
      <c r="O24" s="216">
        <v>2</v>
      </c>
      <c r="P24" s="216">
        <v>6</v>
      </c>
      <c r="Q24" s="211">
        <f t="shared" si="2"/>
        <v>12</v>
      </c>
      <c r="R24" s="213">
        <f t="shared" si="3"/>
        <v>-5</v>
      </c>
      <c r="S24" s="216">
        <v>1</v>
      </c>
      <c r="T24" s="216">
        <v>6</v>
      </c>
      <c r="U24" s="221">
        <f t="shared" si="4"/>
        <v>-5</v>
      </c>
      <c r="V24" s="225" t="s">
        <v>25</v>
      </c>
      <c r="W24" s="230">
        <f>'５月'!D24</f>
        <v>3771</v>
      </c>
      <c r="X24" s="235">
        <f>'５月'!F24:F25</f>
        <v>3548</v>
      </c>
    </row>
    <row r="25" spans="1:24" ht="22.5" customHeight="1">
      <c r="A25" s="113"/>
      <c r="B25" s="206"/>
      <c r="C25" s="209" t="s">
        <v>28</v>
      </c>
      <c r="D25" s="137">
        <f t="shared" si="5"/>
        <v>4072</v>
      </c>
      <c r="E25" s="141">
        <f t="shared" si="0"/>
        <v>-10</v>
      </c>
      <c r="F25" s="214"/>
      <c r="G25" s="198"/>
      <c r="H25" s="217">
        <v>7</v>
      </c>
      <c r="I25" s="217">
        <v>1</v>
      </c>
      <c r="J25" s="217">
        <v>6</v>
      </c>
      <c r="K25" s="217">
        <v>0</v>
      </c>
      <c r="L25" s="218">
        <f t="shared" si="1"/>
        <v>7</v>
      </c>
      <c r="M25" s="217">
        <v>14</v>
      </c>
      <c r="N25" s="217">
        <v>3</v>
      </c>
      <c r="O25" s="217">
        <v>0</v>
      </c>
      <c r="P25" s="217">
        <v>0</v>
      </c>
      <c r="Q25" s="218">
        <f t="shared" si="2"/>
        <v>3</v>
      </c>
      <c r="R25" s="214">
        <f t="shared" si="3"/>
        <v>4</v>
      </c>
      <c r="S25" s="217">
        <v>0</v>
      </c>
      <c r="T25" s="217">
        <v>7</v>
      </c>
      <c r="U25" s="222">
        <f t="shared" si="4"/>
        <v>-7</v>
      </c>
      <c r="V25" s="226"/>
      <c r="W25" s="231">
        <f>'５月'!D25</f>
        <v>4082</v>
      </c>
      <c r="X25" s="236"/>
    </row>
    <row r="26" spans="1:24" ht="22.5" customHeight="1">
      <c r="B26" s="123"/>
      <c r="C26" s="123"/>
      <c r="D26" s="123"/>
      <c r="E26" s="123"/>
      <c r="F26" s="123"/>
      <c r="G26" s="215"/>
      <c r="W26" s="232"/>
      <c r="X26" s="232"/>
    </row>
    <row r="27" spans="1:24" ht="22.5" customHeight="1">
      <c r="C27" s="191"/>
      <c r="F27" s="191"/>
      <c r="G27" s="191"/>
      <c r="H27" s="191"/>
    </row>
    <row r="28" spans="1:24" ht="22.5" customHeight="1">
      <c r="C28" s="191"/>
      <c r="F28" s="191"/>
      <c r="G28" s="191"/>
      <c r="H28" s="191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7"/>
  <sheetViews>
    <sheetView workbookViewId="0">
      <pane xSplit="1" ySplit="5" topLeftCell="B6" activePane="bottomRight" state="frozen"/>
      <selection pane="topRight"/>
      <selection pane="bottomLeft"/>
      <selection pane="bottomRight" activeCell="W8" sqref="W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86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2.1858662254786103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46242</v>
      </c>
      <c r="C6" s="127" t="s">
        <v>26</v>
      </c>
      <c r="D6" s="134">
        <f>SUMIF(C8:C25,"男",D8:D25)</f>
        <v>21816</v>
      </c>
      <c r="E6" s="135">
        <f t="shared" ref="E6:E25" si="0">SUM(H6:K6,S6)-SUM(M6:P6,T6)</f>
        <v>-30</v>
      </c>
      <c r="F6" s="134">
        <f>X6+G6</f>
        <v>21155</v>
      </c>
      <c r="G6" s="134">
        <f>SUM(G8:G25)</f>
        <v>-25</v>
      </c>
      <c r="H6" s="134">
        <f>SUMIF(C8:C25,"男",H8:H25)</f>
        <v>55</v>
      </c>
      <c r="I6" s="134">
        <f>SUMIF(C8:C25,"男",I8:I25)</f>
        <v>20</v>
      </c>
      <c r="J6" s="134">
        <f>SUMIF(C8:C25,"男",J8:J25)</f>
        <v>22</v>
      </c>
      <c r="K6" s="134">
        <f>SUMIF(C8:C25,"男",K8:K25)</f>
        <v>0</v>
      </c>
      <c r="L6" s="134">
        <f t="shared" ref="L6:L25" si="1">SUM(I6:K6)</f>
        <v>42</v>
      </c>
      <c r="M6" s="134">
        <f>SUMIF(C8:C25,"男",M8:M25)</f>
        <v>55</v>
      </c>
      <c r="N6" s="134">
        <f>SUMIF(C8:C25,"男",N8:N25)</f>
        <v>25</v>
      </c>
      <c r="O6" s="134">
        <f>SUMIF(C8:C25,"男",O8:O25)</f>
        <v>22</v>
      </c>
      <c r="P6" s="134">
        <f>SUMIF(C8:C25,"男",P8:P25)</f>
        <v>1</v>
      </c>
      <c r="Q6" s="134">
        <f t="shared" ref="Q6:Q25" si="2">SUM(N6:P6)</f>
        <v>48</v>
      </c>
      <c r="R6" s="134">
        <f t="shared" ref="R6:R25" si="3">SUM(L6-Q6)</f>
        <v>-6</v>
      </c>
      <c r="S6" s="134">
        <f>SUMIF(C8:C25,"男",S8:S25)</f>
        <v>9</v>
      </c>
      <c r="T6" s="134">
        <f>SUMIF(C8:C25,"男",T8:T25)</f>
        <v>33</v>
      </c>
      <c r="U6" s="163">
        <f t="shared" ref="U6:U25" si="4">SUM(S6-T6)</f>
        <v>-24</v>
      </c>
      <c r="V6" s="170" t="s">
        <v>0</v>
      </c>
      <c r="W6" s="178">
        <f>SUMIF(C8:C25,"男",W8:W25)</f>
        <v>21846</v>
      </c>
      <c r="X6" s="186">
        <f>SUM(X8:X25)</f>
        <v>21180</v>
      </c>
    </row>
    <row r="7" spans="1:24" ht="22.5" customHeight="1">
      <c r="A7" s="110"/>
      <c r="B7" s="120"/>
      <c r="C7" s="128" t="s">
        <v>28</v>
      </c>
      <c r="D7" s="135">
        <f>SUMIF(C8:C25,"女",D8:D25)</f>
        <v>24426</v>
      </c>
      <c r="E7" s="135">
        <f t="shared" si="0"/>
        <v>-48</v>
      </c>
      <c r="F7" s="147"/>
      <c r="G7" s="147"/>
      <c r="H7" s="147">
        <f>SUMIF(C8:C25,"女",H8:H25)</f>
        <v>65</v>
      </c>
      <c r="I7" s="147">
        <f>SUMIF(C8:C25,"女",I8:I25)</f>
        <v>13</v>
      </c>
      <c r="J7" s="147">
        <f>SUMIF(C8:C25,"女",J8:J25)</f>
        <v>16</v>
      </c>
      <c r="K7" s="147">
        <f>SUMIF(C8:C25,"女",K8:K25)</f>
        <v>0</v>
      </c>
      <c r="L7" s="135">
        <f t="shared" si="1"/>
        <v>29</v>
      </c>
      <c r="M7" s="147">
        <f>SUMIF(C8:C25,"女",M8:M25)</f>
        <v>65</v>
      </c>
      <c r="N7" s="147">
        <f>SUMIF(C8:C25,"女",N8:N25)</f>
        <v>20</v>
      </c>
      <c r="O7" s="147">
        <f>SUMIF(C8:C25,"女",O8:O25)</f>
        <v>26</v>
      </c>
      <c r="P7" s="147">
        <f>SUMIF(C8:C25,"女",P8:P25)</f>
        <v>0</v>
      </c>
      <c r="Q7" s="147">
        <f t="shared" si="2"/>
        <v>46</v>
      </c>
      <c r="R7" s="135">
        <f t="shared" si="3"/>
        <v>-17</v>
      </c>
      <c r="S7" s="135">
        <f>SUMIF(C8:C25,"女",S8:S25)</f>
        <v>5</v>
      </c>
      <c r="T7" s="135">
        <f>SUMIF(C8:C44,"女",T8:T25)</f>
        <v>36</v>
      </c>
      <c r="U7" s="164">
        <f t="shared" si="4"/>
        <v>-31</v>
      </c>
      <c r="V7" s="171"/>
      <c r="W7" s="179">
        <f>SUMIF(C8:C25,"女",W8:W25)</f>
        <v>24474</v>
      </c>
      <c r="X7" s="187"/>
    </row>
    <row r="8" spans="1:24" ht="22.5" customHeight="1">
      <c r="A8" s="111" t="s">
        <v>6</v>
      </c>
      <c r="B8" s="121">
        <f>SUM(D8+D9)</f>
        <v>5109</v>
      </c>
      <c r="C8" s="129" t="s">
        <v>26</v>
      </c>
      <c r="D8" s="136">
        <f t="shared" ref="D8:D25" si="5">E8+W8</f>
        <v>2333</v>
      </c>
      <c r="E8" s="135">
        <f t="shared" si="0"/>
        <v>3</v>
      </c>
      <c r="F8" s="148">
        <f>X8+G8</f>
        <v>2195</v>
      </c>
      <c r="G8" s="150">
        <v>-3</v>
      </c>
      <c r="H8" s="150">
        <v>7</v>
      </c>
      <c r="I8" s="150">
        <v>3</v>
      </c>
      <c r="J8" s="150">
        <v>3</v>
      </c>
      <c r="K8" s="150">
        <v>0</v>
      </c>
      <c r="L8" s="135">
        <f t="shared" si="1"/>
        <v>6</v>
      </c>
      <c r="M8" s="150">
        <v>5</v>
      </c>
      <c r="N8" s="150">
        <v>2</v>
      </c>
      <c r="O8" s="150">
        <v>1</v>
      </c>
      <c r="P8" s="150">
        <v>0</v>
      </c>
      <c r="Q8" s="135">
        <f t="shared" si="2"/>
        <v>3</v>
      </c>
      <c r="R8" s="135">
        <f t="shared" si="3"/>
        <v>3</v>
      </c>
      <c r="S8" s="150">
        <v>0</v>
      </c>
      <c r="T8" s="150">
        <v>2</v>
      </c>
      <c r="U8" s="165">
        <f t="shared" si="4"/>
        <v>-2</v>
      </c>
      <c r="V8" s="237" t="s">
        <v>6</v>
      </c>
      <c r="W8" s="180">
        <f>'６月'!D8</f>
        <v>2330</v>
      </c>
      <c r="X8" s="239">
        <f>'６月'!F8:F9</f>
        <v>2198</v>
      </c>
    </row>
    <row r="9" spans="1:24" ht="22.5" customHeight="1">
      <c r="A9" s="112"/>
      <c r="B9" s="120"/>
      <c r="C9" s="128" t="s">
        <v>28</v>
      </c>
      <c r="D9" s="136">
        <f t="shared" si="5"/>
        <v>2776</v>
      </c>
      <c r="E9" s="135">
        <f t="shared" si="0"/>
        <v>-3</v>
      </c>
      <c r="F9" s="135"/>
      <c r="G9" s="151"/>
      <c r="H9" s="151">
        <v>7</v>
      </c>
      <c r="I9" s="151">
        <v>0</v>
      </c>
      <c r="J9" s="151">
        <v>2</v>
      </c>
      <c r="K9" s="151">
        <v>0</v>
      </c>
      <c r="L9" s="147">
        <f t="shared" si="1"/>
        <v>2</v>
      </c>
      <c r="M9" s="151">
        <v>5</v>
      </c>
      <c r="N9" s="151">
        <v>0</v>
      </c>
      <c r="O9" s="151">
        <v>3</v>
      </c>
      <c r="P9" s="151">
        <v>0</v>
      </c>
      <c r="Q9" s="147">
        <f t="shared" si="2"/>
        <v>3</v>
      </c>
      <c r="R9" s="135">
        <f t="shared" si="3"/>
        <v>-1</v>
      </c>
      <c r="S9" s="151">
        <v>0</v>
      </c>
      <c r="T9" s="151">
        <v>4</v>
      </c>
      <c r="U9" s="165">
        <f t="shared" si="4"/>
        <v>-4</v>
      </c>
      <c r="V9" s="238"/>
      <c r="W9" s="180">
        <f>'６月'!D9</f>
        <v>2779</v>
      </c>
      <c r="X9" s="200"/>
    </row>
    <row r="10" spans="1:24" ht="22.5" customHeight="1">
      <c r="A10" s="112" t="s">
        <v>12</v>
      </c>
      <c r="B10" s="121">
        <f>SUM(D10+D11)</f>
        <v>17392</v>
      </c>
      <c r="C10" s="128" t="s">
        <v>26</v>
      </c>
      <c r="D10" s="136">
        <f t="shared" si="5"/>
        <v>8173</v>
      </c>
      <c r="E10" s="135">
        <f t="shared" si="0"/>
        <v>-6</v>
      </c>
      <c r="F10" s="149">
        <f>X10+G10</f>
        <v>8039</v>
      </c>
      <c r="G10" s="151">
        <v>-9</v>
      </c>
      <c r="H10" s="151">
        <v>24</v>
      </c>
      <c r="I10" s="151">
        <v>9</v>
      </c>
      <c r="J10" s="151">
        <v>9</v>
      </c>
      <c r="K10" s="151">
        <v>0</v>
      </c>
      <c r="L10" s="147">
        <f t="shared" si="1"/>
        <v>18</v>
      </c>
      <c r="M10" s="151">
        <v>21</v>
      </c>
      <c r="N10" s="151">
        <v>11</v>
      </c>
      <c r="O10" s="151">
        <v>10</v>
      </c>
      <c r="P10" s="151">
        <v>0</v>
      </c>
      <c r="Q10" s="147">
        <f t="shared" si="2"/>
        <v>21</v>
      </c>
      <c r="R10" s="135">
        <f t="shared" si="3"/>
        <v>-3</v>
      </c>
      <c r="S10" s="151">
        <v>5</v>
      </c>
      <c r="T10" s="151">
        <v>11</v>
      </c>
      <c r="U10" s="165">
        <f t="shared" si="4"/>
        <v>-6</v>
      </c>
      <c r="V10" s="237" t="s">
        <v>12</v>
      </c>
      <c r="W10" s="181">
        <f>'６月'!D10</f>
        <v>8179</v>
      </c>
      <c r="X10" s="239">
        <f>'６月'!F10:F11</f>
        <v>8048</v>
      </c>
    </row>
    <row r="11" spans="1:24" ht="22.5" customHeight="1">
      <c r="A11" s="112"/>
      <c r="B11" s="120"/>
      <c r="C11" s="128" t="s">
        <v>28</v>
      </c>
      <c r="D11" s="136">
        <f t="shared" si="5"/>
        <v>9219</v>
      </c>
      <c r="E11" s="135">
        <f t="shared" si="0"/>
        <v>-22</v>
      </c>
      <c r="F11" s="135"/>
      <c r="G11" s="151"/>
      <c r="H11" s="151">
        <v>21</v>
      </c>
      <c r="I11" s="151">
        <v>5</v>
      </c>
      <c r="J11" s="151">
        <v>4</v>
      </c>
      <c r="K11" s="151">
        <v>0</v>
      </c>
      <c r="L11" s="147">
        <f t="shared" si="1"/>
        <v>9</v>
      </c>
      <c r="M11" s="151">
        <v>20</v>
      </c>
      <c r="N11" s="151">
        <v>16</v>
      </c>
      <c r="O11" s="151">
        <v>8</v>
      </c>
      <c r="P11" s="151">
        <v>0</v>
      </c>
      <c r="Q11" s="147">
        <f t="shared" si="2"/>
        <v>24</v>
      </c>
      <c r="R11" s="135">
        <f t="shared" si="3"/>
        <v>-15</v>
      </c>
      <c r="S11" s="151">
        <v>1</v>
      </c>
      <c r="T11" s="151">
        <v>9</v>
      </c>
      <c r="U11" s="165">
        <f t="shared" si="4"/>
        <v>-8</v>
      </c>
      <c r="V11" s="238"/>
      <c r="W11" s="181">
        <f>'６月'!D11</f>
        <v>9241</v>
      </c>
      <c r="X11" s="200"/>
    </row>
    <row r="12" spans="1:24" ht="22.5" customHeight="1">
      <c r="A12" s="112" t="s">
        <v>13</v>
      </c>
      <c r="B12" s="121">
        <f>SUM(D12+D13)</f>
        <v>4188</v>
      </c>
      <c r="C12" s="128" t="s">
        <v>26</v>
      </c>
      <c r="D12" s="136">
        <f t="shared" si="5"/>
        <v>1950</v>
      </c>
      <c r="E12" s="135">
        <f t="shared" si="0"/>
        <v>1</v>
      </c>
      <c r="F12" s="149">
        <f>X12+G12</f>
        <v>2216</v>
      </c>
      <c r="G12" s="151">
        <v>4</v>
      </c>
      <c r="H12" s="151">
        <v>8</v>
      </c>
      <c r="I12" s="151">
        <v>2</v>
      </c>
      <c r="J12" s="151">
        <v>4</v>
      </c>
      <c r="K12" s="151">
        <v>0</v>
      </c>
      <c r="L12" s="147">
        <f t="shared" si="1"/>
        <v>6</v>
      </c>
      <c r="M12" s="151">
        <v>9</v>
      </c>
      <c r="N12" s="151">
        <v>3</v>
      </c>
      <c r="O12" s="151">
        <v>1</v>
      </c>
      <c r="P12" s="151">
        <v>0</v>
      </c>
      <c r="Q12" s="147">
        <f t="shared" si="2"/>
        <v>4</v>
      </c>
      <c r="R12" s="135">
        <f t="shared" si="3"/>
        <v>2</v>
      </c>
      <c r="S12" s="151">
        <v>3</v>
      </c>
      <c r="T12" s="151">
        <v>3</v>
      </c>
      <c r="U12" s="165">
        <f t="shared" si="4"/>
        <v>0</v>
      </c>
      <c r="V12" s="173" t="s">
        <v>13</v>
      </c>
      <c r="W12" s="181">
        <f>'６月'!D12</f>
        <v>1949</v>
      </c>
      <c r="X12" s="239">
        <f>'６月'!F12:F13</f>
        <v>2212</v>
      </c>
    </row>
    <row r="13" spans="1:24" ht="22.5" customHeight="1">
      <c r="A13" s="112"/>
      <c r="B13" s="120"/>
      <c r="C13" s="128" t="s">
        <v>28</v>
      </c>
      <c r="D13" s="136">
        <f t="shared" si="5"/>
        <v>2238</v>
      </c>
      <c r="E13" s="135">
        <f t="shared" si="0"/>
        <v>8</v>
      </c>
      <c r="F13" s="135"/>
      <c r="G13" s="151"/>
      <c r="H13" s="151">
        <v>18</v>
      </c>
      <c r="I13" s="151">
        <v>3</v>
      </c>
      <c r="J13" s="151">
        <v>0</v>
      </c>
      <c r="K13" s="151">
        <v>0</v>
      </c>
      <c r="L13" s="147">
        <f t="shared" si="1"/>
        <v>3</v>
      </c>
      <c r="M13" s="151">
        <v>8</v>
      </c>
      <c r="N13" s="151">
        <v>1</v>
      </c>
      <c r="O13" s="151">
        <v>1</v>
      </c>
      <c r="P13" s="151">
        <v>0</v>
      </c>
      <c r="Q13" s="147">
        <f t="shared" si="2"/>
        <v>2</v>
      </c>
      <c r="R13" s="135">
        <f t="shared" si="3"/>
        <v>1</v>
      </c>
      <c r="S13" s="151">
        <v>0</v>
      </c>
      <c r="T13" s="151">
        <v>3</v>
      </c>
      <c r="U13" s="165">
        <f t="shared" si="4"/>
        <v>-3</v>
      </c>
      <c r="V13" s="173"/>
      <c r="W13" s="181">
        <f>'６月'!D13</f>
        <v>2230</v>
      </c>
      <c r="X13" s="200"/>
    </row>
    <row r="14" spans="1:24" ht="22.5" customHeight="1">
      <c r="A14" s="112" t="s">
        <v>10</v>
      </c>
      <c r="B14" s="121">
        <f>SUM(D14+D15)</f>
        <v>4349</v>
      </c>
      <c r="C14" s="128" t="s">
        <v>26</v>
      </c>
      <c r="D14" s="136">
        <f t="shared" si="5"/>
        <v>2111</v>
      </c>
      <c r="E14" s="135">
        <f t="shared" si="0"/>
        <v>-4</v>
      </c>
      <c r="F14" s="149">
        <f>X14+G14</f>
        <v>1678</v>
      </c>
      <c r="G14" s="151">
        <v>-8</v>
      </c>
      <c r="H14" s="151">
        <v>1</v>
      </c>
      <c r="I14" s="151">
        <v>1</v>
      </c>
      <c r="J14" s="151">
        <v>1</v>
      </c>
      <c r="K14" s="151">
        <v>0</v>
      </c>
      <c r="L14" s="147">
        <f t="shared" si="1"/>
        <v>2</v>
      </c>
      <c r="M14" s="151">
        <v>3</v>
      </c>
      <c r="N14" s="151">
        <v>2</v>
      </c>
      <c r="O14" s="151">
        <v>1</v>
      </c>
      <c r="P14" s="151">
        <v>0</v>
      </c>
      <c r="Q14" s="147">
        <f t="shared" si="2"/>
        <v>3</v>
      </c>
      <c r="R14" s="135">
        <f t="shared" si="3"/>
        <v>-1</v>
      </c>
      <c r="S14" s="151">
        <v>0</v>
      </c>
      <c r="T14" s="151">
        <v>1</v>
      </c>
      <c r="U14" s="165">
        <f t="shared" si="4"/>
        <v>-1</v>
      </c>
      <c r="V14" s="173" t="s">
        <v>10</v>
      </c>
      <c r="W14" s="181">
        <f>'６月'!D14</f>
        <v>2115</v>
      </c>
      <c r="X14" s="239">
        <f>'６月'!F14:F15</f>
        <v>1686</v>
      </c>
    </row>
    <row r="15" spans="1:24" ht="22.5" customHeight="1">
      <c r="A15" s="112"/>
      <c r="B15" s="120"/>
      <c r="C15" s="128" t="s">
        <v>28</v>
      </c>
      <c r="D15" s="136">
        <f t="shared" si="5"/>
        <v>2238</v>
      </c>
      <c r="E15" s="135">
        <f t="shared" si="0"/>
        <v>-17</v>
      </c>
      <c r="F15" s="135"/>
      <c r="G15" s="151"/>
      <c r="H15" s="151">
        <v>2</v>
      </c>
      <c r="I15" s="151">
        <v>0</v>
      </c>
      <c r="J15" s="151">
        <v>2</v>
      </c>
      <c r="K15" s="151">
        <v>0</v>
      </c>
      <c r="L15" s="147">
        <f t="shared" si="1"/>
        <v>2</v>
      </c>
      <c r="M15" s="151">
        <v>10</v>
      </c>
      <c r="N15" s="151">
        <v>0</v>
      </c>
      <c r="O15" s="151">
        <v>10</v>
      </c>
      <c r="P15" s="151">
        <v>0</v>
      </c>
      <c r="Q15" s="147">
        <f t="shared" si="2"/>
        <v>10</v>
      </c>
      <c r="R15" s="135">
        <f t="shared" si="3"/>
        <v>-8</v>
      </c>
      <c r="S15" s="151">
        <v>2</v>
      </c>
      <c r="T15" s="151">
        <v>3</v>
      </c>
      <c r="U15" s="165">
        <f t="shared" si="4"/>
        <v>-1</v>
      </c>
      <c r="V15" s="173"/>
      <c r="W15" s="181">
        <f>'６月'!D15</f>
        <v>2255</v>
      </c>
      <c r="X15" s="200"/>
    </row>
    <row r="16" spans="1:24" ht="22.5" customHeight="1">
      <c r="A16" s="112" t="s">
        <v>19</v>
      </c>
      <c r="B16" s="121">
        <f>SUM(D16+D17)</f>
        <v>2547</v>
      </c>
      <c r="C16" s="128" t="s">
        <v>26</v>
      </c>
      <c r="D16" s="136">
        <f t="shared" si="5"/>
        <v>1262</v>
      </c>
      <c r="E16" s="135">
        <f t="shared" si="0"/>
        <v>0</v>
      </c>
      <c r="F16" s="149">
        <f>X16+G16</f>
        <v>1336</v>
      </c>
      <c r="G16" s="151">
        <v>-1</v>
      </c>
      <c r="H16" s="151">
        <v>1</v>
      </c>
      <c r="I16" s="151">
        <v>3</v>
      </c>
      <c r="J16" s="151">
        <v>1</v>
      </c>
      <c r="K16" s="151">
        <v>0</v>
      </c>
      <c r="L16" s="147">
        <f t="shared" si="1"/>
        <v>4</v>
      </c>
      <c r="M16" s="151">
        <v>1</v>
      </c>
      <c r="N16" s="151">
        <v>1</v>
      </c>
      <c r="O16" s="151">
        <v>1</v>
      </c>
      <c r="P16" s="151">
        <v>0</v>
      </c>
      <c r="Q16" s="147">
        <f t="shared" si="2"/>
        <v>2</v>
      </c>
      <c r="R16" s="135">
        <f t="shared" si="3"/>
        <v>2</v>
      </c>
      <c r="S16" s="151">
        <v>0</v>
      </c>
      <c r="T16" s="151">
        <v>2</v>
      </c>
      <c r="U16" s="165">
        <f t="shared" si="4"/>
        <v>-2</v>
      </c>
      <c r="V16" s="173" t="s">
        <v>19</v>
      </c>
      <c r="W16" s="181">
        <f>'６月'!D16</f>
        <v>1262</v>
      </c>
      <c r="X16" s="239">
        <f>'６月'!F16:F17</f>
        <v>1337</v>
      </c>
    </row>
    <row r="17" spans="1:24" ht="22.5" customHeight="1">
      <c r="A17" s="112"/>
      <c r="B17" s="120"/>
      <c r="C17" s="128" t="s">
        <v>28</v>
      </c>
      <c r="D17" s="136">
        <f t="shared" si="5"/>
        <v>1285</v>
      </c>
      <c r="E17" s="135">
        <f t="shared" si="0"/>
        <v>-9</v>
      </c>
      <c r="F17" s="135"/>
      <c r="G17" s="151"/>
      <c r="H17" s="151">
        <v>2</v>
      </c>
      <c r="I17" s="151">
        <v>2</v>
      </c>
      <c r="J17" s="151">
        <v>1</v>
      </c>
      <c r="K17" s="151">
        <v>0</v>
      </c>
      <c r="L17" s="147">
        <f t="shared" si="1"/>
        <v>3</v>
      </c>
      <c r="M17" s="151">
        <v>3</v>
      </c>
      <c r="N17" s="151">
        <v>1</v>
      </c>
      <c r="O17" s="151">
        <v>2</v>
      </c>
      <c r="P17" s="151">
        <v>0</v>
      </c>
      <c r="Q17" s="147">
        <f t="shared" si="2"/>
        <v>3</v>
      </c>
      <c r="R17" s="135">
        <f t="shared" si="3"/>
        <v>0</v>
      </c>
      <c r="S17" s="151">
        <v>0</v>
      </c>
      <c r="T17" s="151">
        <v>8</v>
      </c>
      <c r="U17" s="165">
        <f t="shared" si="4"/>
        <v>-8</v>
      </c>
      <c r="V17" s="173"/>
      <c r="W17" s="181">
        <f>'６月'!D17</f>
        <v>1294</v>
      </c>
      <c r="X17" s="200"/>
    </row>
    <row r="18" spans="1:24" ht="22.5" customHeight="1">
      <c r="A18" s="112" t="s">
        <v>15</v>
      </c>
      <c r="B18" s="121">
        <f>SUM(D18+D19)</f>
        <v>607</v>
      </c>
      <c r="C18" s="128" t="s">
        <v>26</v>
      </c>
      <c r="D18" s="136">
        <f t="shared" si="5"/>
        <v>310</v>
      </c>
      <c r="E18" s="135">
        <f t="shared" si="0"/>
        <v>1</v>
      </c>
      <c r="F18" s="149">
        <f>X18+G18</f>
        <v>318</v>
      </c>
      <c r="G18" s="151">
        <v>-1</v>
      </c>
      <c r="H18" s="151">
        <v>0</v>
      </c>
      <c r="I18" s="151">
        <v>1</v>
      </c>
      <c r="J18" s="151">
        <v>1</v>
      </c>
      <c r="K18" s="151">
        <v>0</v>
      </c>
      <c r="L18" s="147">
        <f t="shared" si="1"/>
        <v>2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1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1">
        <f>'６月'!D18</f>
        <v>309</v>
      </c>
      <c r="X18" s="239">
        <f>'６月'!F18:F19</f>
        <v>319</v>
      </c>
    </row>
    <row r="19" spans="1:24" ht="22.5" customHeight="1">
      <c r="A19" s="112"/>
      <c r="B19" s="120"/>
      <c r="C19" s="128" t="s">
        <v>28</v>
      </c>
      <c r="D19" s="136">
        <f t="shared" si="5"/>
        <v>297</v>
      </c>
      <c r="E19" s="135">
        <f t="shared" si="0"/>
        <v>-2</v>
      </c>
      <c r="F19" s="135"/>
      <c r="G19" s="151"/>
      <c r="H19" s="151">
        <v>0</v>
      </c>
      <c r="I19" s="151">
        <v>0</v>
      </c>
      <c r="J19" s="151">
        <v>2</v>
      </c>
      <c r="K19" s="151">
        <v>0</v>
      </c>
      <c r="L19" s="147">
        <f t="shared" si="1"/>
        <v>2</v>
      </c>
      <c r="M19" s="151">
        <v>2</v>
      </c>
      <c r="N19" s="151">
        <v>1</v>
      </c>
      <c r="O19" s="151">
        <v>1</v>
      </c>
      <c r="P19" s="151">
        <v>0</v>
      </c>
      <c r="Q19" s="147">
        <f t="shared" si="2"/>
        <v>2</v>
      </c>
      <c r="R19" s="135">
        <f t="shared" si="3"/>
        <v>0</v>
      </c>
      <c r="S19" s="151">
        <v>1</v>
      </c>
      <c r="T19" s="151">
        <v>1</v>
      </c>
      <c r="U19" s="165">
        <f t="shared" si="4"/>
        <v>0</v>
      </c>
      <c r="V19" s="173"/>
      <c r="W19" s="181">
        <f>'６月'!D19</f>
        <v>299</v>
      </c>
      <c r="X19" s="200"/>
    </row>
    <row r="20" spans="1:24" ht="22.5" customHeight="1">
      <c r="A20" s="112" t="s">
        <v>20</v>
      </c>
      <c r="B20" s="121">
        <f>SUM(D20+D21)</f>
        <v>687</v>
      </c>
      <c r="C20" s="128" t="s">
        <v>26</v>
      </c>
      <c r="D20" s="136">
        <f t="shared" si="5"/>
        <v>314</v>
      </c>
      <c r="E20" s="135">
        <f t="shared" si="0"/>
        <v>-3</v>
      </c>
      <c r="F20" s="149">
        <f>X20+G20</f>
        <v>360</v>
      </c>
      <c r="G20" s="151">
        <v>-2</v>
      </c>
      <c r="H20" s="151">
        <v>0</v>
      </c>
      <c r="I20" s="151">
        <v>0</v>
      </c>
      <c r="J20" s="151">
        <v>0</v>
      </c>
      <c r="K20" s="151">
        <v>0</v>
      </c>
      <c r="L20" s="147">
        <f t="shared" si="1"/>
        <v>0</v>
      </c>
      <c r="M20" s="151">
        <v>0</v>
      </c>
      <c r="N20" s="151">
        <v>1</v>
      </c>
      <c r="O20" s="151">
        <v>0</v>
      </c>
      <c r="P20" s="151">
        <v>0</v>
      </c>
      <c r="Q20" s="147">
        <f t="shared" si="2"/>
        <v>1</v>
      </c>
      <c r="R20" s="135">
        <f t="shared" si="3"/>
        <v>-1</v>
      </c>
      <c r="S20" s="151">
        <v>0</v>
      </c>
      <c r="T20" s="151">
        <v>2</v>
      </c>
      <c r="U20" s="165">
        <f t="shared" si="4"/>
        <v>-2</v>
      </c>
      <c r="V20" s="173" t="s">
        <v>20</v>
      </c>
      <c r="W20" s="181">
        <f>'６月'!D20</f>
        <v>317</v>
      </c>
      <c r="X20" s="239">
        <f>'６月'!F20:F21</f>
        <v>362</v>
      </c>
    </row>
    <row r="21" spans="1:24" ht="22.5" customHeight="1">
      <c r="A21" s="112"/>
      <c r="B21" s="120"/>
      <c r="C21" s="128" t="s">
        <v>28</v>
      </c>
      <c r="D21" s="136">
        <f t="shared" si="5"/>
        <v>373</v>
      </c>
      <c r="E21" s="135">
        <f t="shared" si="0"/>
        <v>0</v>
      </c>
      <c r="F21" s="135"/>
      <c r="G21" s="151"/>
      <c r="H21" s="151">
        <v>0</v>
      </c>
      <c r="I21" s="151">
        <v>1</v>
      </c>
      <c r="J21" s="151">
        <v>0</v>
      </c>
      <c r="K21" s="151">
        <v>0</v>
      </c>
      <c r="L21" s="147">
        <f t="shared" si="1"/>
        <v>1</v>
      </c>
      <c r="M21" s="151">
        <v>0</v>
      </c>
      <c r="N21" s="151">
        <v>0</v>
      </c>
      <c r="O21" s="151">
        <v>1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0</v>
      </c>
      <c r="U21" s="165">
        <f t="shared" si="4"/>
        <v>0</v>
      </c>
      <c r="V21" s="173"/>
      <c r="W21" s="181">
        <f>'６月'!D21</f>
        <v>373</v>
      </c>
      <c r="X21" s="200"/>
    </row>
    <row r="22" spans="1:24" ht="22.5" customHeight="1">
      <c r="A22" s="112" t="s">
        <v>23</v>
      </c>
      <c r="B22" s="121">
        <f>SUM(D22+D23)</f>
        <v>3543</v>
      </c>
      <c r="C22" s="128" t="s">
        <v>26</v>
      </c>
      <c r="D22" s="136">
        <f t="shared" si="5"/>
        <v>1616</v>
      </c>
      <c r="E22" s="135">
        <f t="shared" si="0"/>
        <v>-8</v>
      </c>
      <c r="F22" s="149">
        <f>X22+G22</f>
        <v>1477</v>
      </c>
      <c r="G22" s="151">
        <v>-2</v>
      </c>
      <c r="H22" s="151">
        <v>4</v>
      </c>
      <c r="I22" s="151">
        <v>1</v>
      </c>
      <c r="J22" s="151">
        <v>0</v>
      </c>
      <c r="K22" s="151">
        <v>0</v>
      </c>
      <c r="L22" s="147">
        <f t="shared" si="1"/>
        <v>1</v>
      </c>
      <c r="M22" s="151">
        <v>6</v>
      </c>
      <c r="N22" s="151">
        <v>1</v>
      </c>
      <c r="O22" s="151">
        <v>4</v>
      </c>
      <c r="P22" s="151">
        <v>0</v>
      </c>
      <c r="Q22" s="147">
        <f t="shared" si="2"/>
        <v>5</v>
      </c>
      <c r="R22" s="135">
        <f t="shared" si="3"/>
        <v>-4</v>
      </c>
      <c r="S22" s="151">
        <v>1</v>
      </c>
      <c r="T22" s="151">
        <v>3</v>
      </c>
      <c r="U22" s="165">
        <f t="shared" si="4"/>
        <v>-2</v>
      </c>
      <c r="V22" s="173" t="s">
        <v>23</v>
      </c>
      <c r="W22" s="181">
        <f>'６月'!D22</f>
        <v>1624</v>
      </c>
      <c r="X22" s="239">
        <f>'６月'!F22:F23</f>
        <v>1479</v>
      </c>
    </row>
    <row r="23" spans="1:24" ht="22.5" customHeight="1">
      <c r="A23" s="112"/>
      <c r="B23" s="120"/>
      <c r="C23" s="128" t="s">
        <v>28</v>
      </c>
      <c r="D23" s="136">
        <f t="shared" si="5"/>
        <v>1927</v>
      </c>
      <c r="E23" s="135">
        <f t="shared" si="0"/>
        <v>-4</v>
      </c>
      <c r="F23" s="135"/>
      <c r="G23" s="151"/>
      <c r="H23" s="151">
        <v>4</v>
      </c>
      <c r="I23" s="151">
        <v>1</v>
      </c>
      <c r="J23" s="151">
        <v>0</v>
      </c>
      <c r="K23" s="151">
        <v>0</v>
      </c>
      <c r="L23" s="147">
        <f t="shared" si="1"/>
        <v>1</v>
      </c>
      <c r="M23" s="151">
        <v>7</v>
      </c>
      <c r="N23" s="151">
        <v>0</v>
      </c>
      <c r="O23" s="151">
        <v>0</v>
      </c>
      <c r="P23" s="151">
        <v>0</v>
      </c>
      <c r="Q23" s="147">
        <f t="shared" si="2"/>
        <v>0</v>
      </c>
      <c r="R23" s="135">
        <f t="shared" si="3"/>
        <v>1</v>
      </c>
      <c r="S23" s="151">
        <v>1</v>
      </c>
      <c r="T23" s="151">
        <v>3</v>
      </c>
      <c r="U23" s="165">
        <f t="shared" si="4"/>
        <v>-2</v>
      </c>
      <c r="V23" s="173"/>
      <c r="W23" s="181">
        <f>'６月'!D23</f>
        <v>1931</v>
      </c>
      <c r="X23" s="200"/>
    </row>
    <row r="24" spans="1:24" ht="22.5" customHeight="1">
      <c r="A24" s="112" t="s">
        <v>25</v>
      </c>
      <c r="B24" s="121">
        <f>SUM(D24+D25)</f>
        <v>7820</v>
      </c>
      <c r="C24" s="128" t="s">
        <v>26</v>
      </c>
      <c r="D24" s="136">
        <f t="shared" si="5"/>
        <v>3747</v>
      </c>
      <c r="E24" s="135">
        <f t="shared" si="0"/>
        <v>-14</v>
      </c>
      <c r="F24" s="149">
        <f>X24+G24</f>
        <v>3536</v>
      </c>
      <c r="G24" s="151">
        <v>-3</v>
      </c>
      <c r="H24" s="151">
        <v>10</v>
      </c>
      <c r="I24" s="151">
        <v>0</v>
      </c>
      <c r="J24" s="151">
        <v>3</v>
      </c>
      <c r="K24" s="151">
        <v>0</v>
      </c>
      <c r="L24" s="147">
        <f t="shared" si="1"/>
        <v>3</v>
      </c>
      <c r="M24" s="151">
        <v>10</v>
      </c>
      <c r="N24" s="151">
        <v>3</v>
      </c>
      <c r="O24" s="151">
        <v>4</v>
      </c>
      <c r="P24" s="151">
        <v>1</v>
      </c>
      <c r="Q24" s="147">
        <f t="shared" si="2"/>
        <v>8</v>
      </c>
      <c r="R24" s="135">
        <f t="shared" si="3"/>
        <v>-5</v>
      </c>
      <c r="S24" s="151">
        <v>0</v>
      </c>
      <c r="T24" s="151">
        <v>9</v>
      </c>
      <c r="U24" s="165">
        <f t="shared" si="4"/>
        <v>-9</v>
      </c>
      <c r="V24" s="173" t="s">
        <v>25</v>
      </c>
      <c r="W24" s="181">
        <f>'６月'!D24</f>
        <v>3761</v>
      </c>
      <c r="X24" s="239">
        <f>'６月'!F24:F25</f>
        <v>3539</v>
      </c>
    </row>
    <row r="25" spans="1:24" ht="22.5" customHeight="1">
      <c r="A25" s="113"/>
      <c r="B25" s="122"/>
      <c r="C25" s="130" t="s">
        <v>28</v>
      </c>
      <c r="D25" s="137">
        <f t="shared" si="5"/>
        <v>4073</v>
      </c>
      <c r="E25" s="141">
        <f t="shared" si="0"/>
        <v>1</v>
      </c>
      <c r="F25" s="141"/>
      <c r="G25" s="152"/>
      <c r="H25" s="152">
        <v>11</v>
      </c>
      <c r="I25" s="152">
        <v>1</v>
      </c>
      <c r="J25" s="152">
        <v>5</v>
      </c>
      <c r="K25" s="152">
        <v>0</v>
      </c>
      <c r="L25" s="157">
        <f t="shared" si="1"/>
        <v>6</v>
      </c>
      <c r="M25" s="152">
        <v>10</v>
      </c>
      <c r="N25" s="152">
        <v>1</v>
      </c>
      <c r="O25" s="152">
        <v>0</v>
      </c>
      <c r="P25" s="152">
        <v>0</v>
      </c>
      <c r="Q25" s="157">
        <f t="shared" si="2"/>
        <v>1</v>
      </c>
      <c r="R25" s="141">
        <f t="shared" si="3"/>
        <v>5</v>
      </c>
      <c r="S25" s="152">
        <v>0</v>
      </c>
      <c r="T25" s="152">
        <v>5</v>
      </c>
      <c r="U25" s="166">
        <f t="shared" si="4"/>
        <v>-5</v>
      </c>
      <c r="V25" s="174"/>
      <c r="W25" s="182">
        <f>'６月'!D25</f>
        <v>4072</v>
      </c>
      <c r="X25" s="240"/>
    </row>
    <row r="26" spans="1:24" ht="22.5" customHeight="1">
      <c r="B26" s="123"/>
      <c r="C26" s="123"/>
      <c r="D26" s="123"/>
      <c r="E26" s="123"/>
      <c r="F26" s="123"/>
      <c r="G26" s="123"/>
    </row>
    <row r="27" spans="1:24" ht="22.5" customHeight="1">
      <c r="C27" s="191"/>
      <c r="F27" s="191"/>
      <c r="G27" s="191"/>
      <c r="H27" s="191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view="pageBreakPreview" zoomScaleSheetLayoutView="100" workbookViewId="0">
      <selection activeCell="S8" sqref="S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87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2.1832537468677602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46178</v>
      </c>
      <c r="C6" s="127" t="s">
        <v>26</v>
      </c>
      <c r="D6" s="134">
        <f>SUMIF(C8:C25,"男",D8:D25)</f>
        <v>21795</v>
      </c>
      <c r="E6" s="135">
        <f t="shared" ref="E6:E25" si="0">SUM(H6:K6,S6)-SUM(M6:P6,T6)</f>
        <v>-21</v>
      </c>
      <c r="F6" s="134">
        <f>X6+G6</f>
        <v>21151</v>
      </c>
      <c r="G6" s="134">
        <f>SUM(G8:G25)</f>
        <v>-4</v>
      </c>
      <c r="H6" s="134">
        <f>SUMIF(C8:C25,"男",H8:H25)</f>
        <v>72</v>
      </c>
      <c r="I6" s="134">
        <f>SUMIF(C8:C25,"男",I8:I25)</f>
        <v>17</v>
      </c>
      <c r="J6" s="134">
        <f>SUMIF(C8:C25,"男",J8:J25)</f>
        <v>43</v>
      </c>
      <c r="K6" s="134">
        <f>SUMIF(C8:C25,"男",K8:K25)</f>
        <v>1</v>
      </c>
      <c r="L6" s="134">
        <f t="shared" ref="L6:L25" si="1">SUM(I6:K6)</f>
        <v>61</v>
      </c>
      <c r="M6" s="134">
        <f>SUMIF(C8:C25,"男",M8:M25)</f>
        <v>72</v>
      </c>
      <c r="N6" s="134">
        <f>SUMIF(C8:C25,"男",N8:N25)</f>
        <v>12</v>
      </c>
      <c r="O6" s="134">
        <f>SUMIF(C8:C25,"男",O8:O25)</f>
        <v>38</v>
      </c>
      <c r="P6" s="134">
        <f>SUMIF(C8:C25,"男",P8:P25)</f>
        <v>2</v>
      </c>
      <c r="Q6" s="134">
        <f t="shared" ref="Q6:Q25" si="2">SUM(N6:P6)</f>
        <v>52</v>
      </c>
      <c r="R6" s="134">
        <f t="shared" ref="R6:R25" si="3">SUM(L6-Q6)</f>
        <v>9</v>
      </c>
      <c r="S6" s="134">
        <f>SUMIF(C8:C25,"男",S8:S25)</f>
        <v>8</v>
      </c>
      <c r="T6" s="134">
        <f>SUMIF(C8:C25,"男",T8:T25)</f>
        <v>38</v>
      </c>
      <c r="U6" s="163">
        <f t="shared" ref="U6:U25" si="4">SUM(S6-T6)</f>
        <v>-30</v>
      </c>
      <c r="V6" s="170" t="s">
        <v>0</v>
      </c>
      <c r="W6" s="178">
        <f>SUMIF(C8:C25,"男",W8:W25)</f>
        <v>21816</v>
      </c>
      <c r="X6" s="186">
        <f>SUM(X8:X25)</f>
        <v>21155</v>
      </c>
    </row>
    <row r="7" spans="1:24" ht="22.5" customHeight="1">
      <c r="A7" s="110"/>
      <c r="B7" s="120"/>
      <c r="C7" s="128" t="s">
        <v>28</v>
      </c>
      <c r="D7" s="135">
        <f>SUMIF(C8:C25,"女",D8:D25)</f>
        <v>24383</v>
      </c>
      <c r="E7" s="135">
        <f t="shared" si="0"/>
        <v>-43</v>
      </c>
      <c r="F7" s="147"/>
      <c r="G7" s="147"/>
      <c r="H7" s="147">
        <f>SUMIF(C8:C25,"女",H8:H25)</f>
        <v>74</v>
      </c>
      <c r="I7" s="147">
        <f>SUMIF(C8:C25,"女",I8:I25)</f>
        <v>13</v>
      </c>
      <c r="J7" s="147">
        <f>SUMIF(C8:C25,"女",J8:J25)</f>
        <v>17</v>
      </c>
      <c r="K7" s="147">
        <f>SUMIF(C8:C25,"女",K8:K25)</f>
        <v>0</v>
      </c>
      <c r="L7" s="135">
        <f t="shared" si="1"/>
        <v>30</v>
      </c>
      <c r="M7" s="147">
        <f>SUMIF(C8:C25,"女",M8:M25)</f>
        <v>74</v>
      </c>
      <c r="N7" s="147">
        <f>SUMIF(C8:C25,"女",N8:N25)</f>
        <v>21</v>
      </c>
      <c r="O7" s="147">
        <f>SUMIF(C8:C25,"女",O8:O25)</f>
        <v>22</v>
      </c>
      <c r="P7" s="147">
        <f>SUMIF(C8:C25,"女",P8:P25)</f>
        <v>2</v>
      </c>
      <c r="Q7" s="147">
        <f t="shared" si="2"/>
        <v>45</v>
      </c>
      <c r="R7" s="135">
        <f t="shared" si="3"/>
        <v>-15</v>
      </c>
      <c r="S7" s="135">
        <f>SUMIF(C8:C25,"女",S8:S25)</f>
        <v>5</v>
      </c>
      <c r="T7" s="135">
        <f>SUMIF(C8:C44,"女",T8:T25)</f>
        <v>33</v>
      </c>
      <c r="U7" s="164">
        <f t="shared" si="4"/>
        <v>-28</v>
      </c>
      <c r="V7" s="171"/>
      <c r="W7" s="179">
        <f>SUMIF(C8:C25,"女",W8:W25)</f>
        <v>24426</v>
      </c>
      <c r="X7" s="187"/>
    </row>
    <row r="8" spans="1:24" ht="22.5" customHeight="1">
      <c r="A8" s="111" t="s">
        <v>6</v>
      </c>
      <c r="B8" s="121">
        <f>SUM(D8+D9)</f>
        <v>5097</v>
      </c>
      <c r="C8" s="129" t="s">
        <v>26</v>
      </c>
      <c r="D8" s="136">
        <f t="shared" ref="D8:D25" si="5">E8+W8</f>
        <v>2328</v>
      </c>
      <c r="E8" s="135">
        <f t="shared" si="0"/>
        <v>-5</v>
      </c>
      <c r="F8" s="148">
        <f>X8+G8</f>
        <v>2192</v>
      </c>
      <c r="G8" s="150">
        <v>-3</v>
      </c>
      <c r="H8" s="150">
        <v>5</v>
      </c>
      <c r="I8" s="150">
        <v>3</v>
      </c>
      <c r="J8" s="150">
        <v>3</v>
      </c>
      <c r="K8" s="150">
        <v>0</v>
      </c>
      <c r="L8" s="135">
        <f t="shared" si="1"/>
        <v>6</v>
      </c>
      <c r="M8" s="150">
        <v>6</v>
      </c>
      <c r="N8" s="150">
        <v>2</v>
      </c>
      <c r="O8" s="150">
        <v>2</v>
      </c>
      <c r="P8" s="150">
        <v>0</v>
      </c>
      <c r="Q8" s="135">
        <f t="shared" si="2"/>
        <v>4</v>
      </c>
      <c r="R8" s="135">
        <f t="shared" si="3"/>
        <v>2</v>
      </c>
      <c r="S8" s="150">
        <v>1</v>
      </c>
      <c r="T8" s="150">
        <v>7</v>
      </c>
      <c r="U8" s="165">
        <f t="shared" si="4"/>
        <v>-6</v>
      </c>
      <c r="V8" s="172" t="s">
        <v>6</v>
      </c>
      <c r="W8" s="180">
        <f>'７月'!D8</f>
        <v>2333</v>
      </c>
      <c r="X8" s="200">
        <f>'７月'!F8:F9</f>
        <v>2195</v>
      </c>
    </row>
    <row r="9" spans="1:24" ht="22.5" customHeight="1">
      <c r="A9" s="112"/>
      <c r="B9" s="120"/>
      <c r="C9" s="128" t="s">
        <v>28</v>
      </c>
      <c r="D9" s="136">
        <f t="shared" si="5"/>
        <v>2769</v>
      </c>
      <c r="E9" s="135">
        <f t="shared" si="0"/>
        <v>-7</v>
      </c>
      <c r="F9" s="135"/>
      <c r="G9" s="151"/>
      <c r="H9" s="151">
        <v>6</v>
      </c>
      <c r="I9" s="151">
        <v>1</v>
      </c>
      <c r="J9" s="151">
        <v>2</v>
      </c>
      <c r="K9" s="150">
        <v>0</v>
      </c>
      <c r="L9" s="147">
        <f t="shared" si="1"/>
        <v>3</v>
      </c>
      <c r="M9" s="151">
        <v>8</v>
      </c>
      <c r="N9" s="151">
        <v>0</v>
      </c>
      <c r="O9" s="151">
        <v>0</v>
      </c>
      <c r="P9" s="150">
        <v>0</v>
      </c>
      <c r="Q9" s="147">
        <f t="shared" si="2"/>
        <v>0</v>
      </c>
      <c r="R9" s="135">
        <f t="shared" si="3"/>
        <v>3</v>
      </c>
      <c r="S9" s="151">
        <v>0</v>
      </c>
      <c r="T9" s="151">
        <v>8</v>
      </c>
      <c r="U9" s="165">
        <f t="shared" si="4"/>
        <v>-8</v>
      </c>
      <c r="V9" s="173"/>
      <c r="W9" s="180">
        <f>'７月'!D9</f>
        <v>2776</v>
      </c>
      <c r="X9" s="201"/>
    </row>
    <row r="10" spans="1:24" ht="22.5" customHeight="1">
      <c r="A10" s="112" t="s">
        <v>12</v>
      </c>
      <c r="B10" s="121">
        <f>SUM(D10+D11)</f>
        <v>17388</v>
      </c>
      <c r="C10" s="128" t="s">
        <v>26</v>
      </c>
      <c r="D10" s="136">
        <f t="shared" si="5"/>
        <v>8175</v>
      </c>
      <c r="E10" s="135">
        <f t="shared" si="0"/>
        <v>2</v>
      </c>
      <c r="F10" s="149">
        <f>X10+G10</f>
        <v>8048</v>
      </c>
      <c r="G10" s="151">
        <v>9</v>
      </c>
      <c r="H10" s="151">
        <v>34</v>
      </c>
      <c r="I10" s="151">
        <v>9</v>
      </c>
      <c r="J10" s="151">
        <v>22</v>
      </c>
      <c r="K10" s="150">
        <v>0</v>
      </c>
      <c r="L10" s="147">
        <f t="shared" si="1"/>
        <v>31</v>
      </c>
      <c r="M10" s="151">
        <v>33</v>
      </c>
      <c r="N10" s="151">
        <v>5</v>
      </c>
      <c r="O10" s="151">
        <v>20</v>
      </c>
      <c r="P10" s="150">
        <v>0</v>
      </c>
      <c r="Q10" s="147">
        <f t="shared" si="2"/>
        <v>25</v>
      </c>
      <c r="R10" s="135">
        <f t="shared" si="3"/>
        <v>6</v>
      </c>
      <c r="S10" s="151">
        <v>6</v>
      </c>
      <c r="T10" s="151">
        <v>11</v>
      </c>
      <c r="U10" s="165">
        <f t="shared" si="4"/>
        <v>-5</v>
      </c>
      <c r="V10" s="173" t="s">
        <v>12</v>
      </c>
      <c r="W10" s="181">
        <f>'７月'!D10</f>
        <v>8173</v>
      </c>
      <c r="X10" s="239">
        <f>'７月'!F10:F11</f>
        <v>8039</v>
      </c>
    </row>
    <row r="11" spans="1:24" ht="22.5" customHeight="1">
      <c r="A11" s="112"/>
      <c r="B11" s="120"/>
      <c r="C11" s="128" t="s">
        <v>28</v>
      </c>
      <c r="D11" s="136">
        <f t="shared" si="5"/>
        <v>9213</v>
      </c>
      <c r="E11" s="135">
        <f t="shared" si="0"/>
        <v>-6</v>
      </c>
      <c r="F11" s="135"/>
      <c r="G11" s="151"/>
      <c r="H11" s="151">
        <v>35</v>
      </c>
      <c r="I11" s="151">
        <v>7</v>
      </c>
      <c r="J11" s="151">
        <v>9</v>
      </c>
      <c r="K11" s="150">
        <v>0</v>
      </c>
      <c r="L11" s="147">
        <f t="shared" si="1"/>
        <v>16</v>
      </c>
      <c r="M11" s="151">
        <v>35</v>
      </c>
      <c r="N11" s="151">
        <v>8</v>
      </c>
      <c r="O11" s="151">
        <v>10</v>
      </c>
      <c r="P11" s="150">
        <v>0</v>
      </c>
      <c r="Q11" s="147">
        <f t="shared" si="2"/>
        <v>18</v>
      </c>
      <c r="R11" s="135">
        <f t="shared" si="3"/>
        <v>-2</v>
      </c>
      <c r="S11" s="151">
        <v>3</v>
      </c>
      <c r="T11" s="151">
        <v>7</v>
      </c>
      <c r="U11" s="165">
        <f t="shared" si="4"/>
        <v>-4</v>
      </c>
      <c r="V11" s="173"/>
      <c r="W11" s="181">
        <f>'７月'!D11</f>
        <v>9219</v>
      </c>
      <c r="X11" s="200"/>
    </row>
    <row r="12" spans="1:24" ht="22.5" customHeight="1">
      <c r="A12" s="112" t="s">
        <v>13</v>
      </c>
      <c r="B12" s="121">
        <f>SUM(D12+D13)</f>
        <v>4172</v>
      </c>
      <c r="C12" s="128" t="s">
        <v>26</v>
      </c>
      <c r="D12" s="136">
        <f t="shared" si="5"/>
        <v>1943</v>
      </c>
      <c r="E12" s="135">
        <f t="shared" si="0"/>
        <v>-7</v>
      </c>
      <c r="F12" s="149">
        <f>X12+G12</f>
        <v>2203</v>
      </c>
      <c r="G12" s="151">
        <v>-13</v>
      </c>
      <c r="H12" s="151">
        <v>8</v>
      </c>
      <c r="I12" s="151">
        <v>0</v>
      </c>
      <c r="J12" s="151">
        <v>5</v>
      </c>
      <c r="K12" s="150">
        <v>0</v>
      </c>
      <c r="L12" s="147">
        <f t="shared" si="1"/>
        <v>5</v>
      </c>
      <c r="M12" s="151">
        <v>11</v>
      </c>
      <c r="N12" s="151">
        <v>1</v>
      </c>
      <c r="O12" s="151">
        <v>6</v>
      </c>
      <c r="P12" s="150">
        <v>0</v>
      </c>
      <c r="Q12" s="147">
        <f t="shared" si="2"/>
        <v>7</v>
      </c>
      <c r="R12" s="135">
        <f t="shared" si="3"/>
        <v>-2</v>
      </c>
      <c r="S12" s="151">
        <v>0</v>
      </c>
      <c r="T12" s="151">
        <v>2</v>
      </c>
      <c r="U12" s="165">
        <f t="shared" si="4"/>
        <v>-2</v>
      </c>
      <c r="V12" s="173" t="s">
        <v>13</v>
      </c>
      <c r="W12" s="181">
        <f>'７月'!D12</f>
        <v>1950</v>
      </c>
      <c r="X12" s="239">
        <f>'７月'!F12:F13</f>
        <v>2216</v>
      </c>
    </row>
    <row r="13" spans="1:24" ht="22.5" customHeight="1">
      <c r="A13" s="112"/>
      <c r="B13" s="120"/>
      <c r="C13" s="128" t="s">
        <v>28</v>
      </c>
      <c r="D13" s="136">
        <f t="shared" si="5"/>
        <v>2229</v>
      </c>
      <c r="E13" s="135">
        <f t="shared" si="0"/>
        <v>-9</v>
      </c>
      <c r="F13" s="135"/>
      <c r="G13" s="151"/>
      <c r="H13" s="151">
        <v>10</v>
      </c>
      <c r="I13" s="151">
        <v>3</v>
      </c>
      <c r="J13" s="151">
        <v>1</v>
      </c>
      <c r="K13" s="150">
        <v>0</v>
      </c>
      <c r="L13" s="147">
        <f t="shared" si="1"/>
        <v>4</v>
      </c>
      <c r="M13" s="151">
        <v>8</v>
      </c>
      <c r="N13" s="151">
        <v>6</v>
      </c>
      <c r="O13" s="151">
        <v>3</v>
      </c>
      <c r="P13" s="150">
        <v>1</v>
      </c>
      <c r="Q13" s="147">
        <f t="shared" si="2"/>
        <v>10</v>
      </c>
      <c r="R13" s="135">
        <f t="shared" si="3"/>
        <v>-6</v>
      </c>
      <c r="S13" s="151">
        <v>0</v>
      </c>
      <c r="T13" s="151">
        <v>5</v>
      </c>
      <c r="U13" s="165">
        <f t="shared" si="4"/>
        <v>-5</v>
      </c>
      <c r="V13" s="173"/>
      <c r="W13" s="181">
        <f>'７月'!D13</f>
        <v>2238</v>
      </c>
      <c r="X13" s="200"/>
    </row>
    <row r="14" spans="1:24" ht="22.5" customHeight="1">
      <c r="A14" s="112" t="s">
        <v>10</v>
      </c>
      <c r="B14" s="121">
        <f>SUM(D14+D15)</f>
        <v>4331</v>
      </c>
      <c r="C14" s="128" t="s">
        <v>26</v>
      </c>
      <c r="D14" s="136">
        <f t="shared" si="5"/>
        <v>2097</v>
      </c>
      <c r="E14" s="135">
        <f t="shared" si="0"/>
        <v>-14</v>
      </c>
      <c r="F14" s="149">
        <f>X14+G14</f>
        <v>1678</v>
      </c>
      <c r="G14" s="151">
        <v>0</v>
      </c>
      <c r="H14" s="151">
        <v>4</v>
      </c>
      <c r="I14" s="151">
        <v>2</v>
      </c>
      <c r="J14" s="151">
        <v>2</v>
      </c>
      <c r="K14" s="150">
        <v>0</v>
      </c>
      <c r="L14" s="147">
        <f t="shared" si="1"/>
        <v>4</v>
      </c>
      <c r="M14" s="151">
        <v>12</v>
      </c>
      <c r="N14" s="151">
        <v>1</v>
      </c>
      <c r="O14" s="151">
        <v>3</v>
      </c>
      <c r="P14" s="150">
        <v>0</v>
      </c>
      <c r="Q14" s="147">
        <f t="shared" si="2"/>
        <v>4</v>
      </c>
      <c r="R14" s="135">
        <f t="shared" si="3"/>
        <v>0</v>
      </c>
      <c r="S14" s="151">
        <v>0</v>
      </c>
      <c r="T14" s="151">
        <v>6</v>
      </c>
      <c r="U14" s="165">
        <f t="shared" si="4"/>
        <v>-6</v>
      </c>
      <c r="V14" s="173" t="s">
        <v>10</v>
      </c>
      <c r="W14" s="181">
        <f>'７月'!D14</f>
        <v>2111</v>
      </c>
      <c r="X14" s="239">
        <f>'７月'!F14:F15</f>
        <v>1678</v>
      </c>
    </row>
    <row r="15" spans="1:24" ht="22.5" customHeight="1">
      <c r="A15" s="112"/>
      <c r="B15" s="120"/>
      <c r="C15" s="128" t="s">
        <v>28</v>
      </c>
      <c r="D15" s="136">
        <f t="shared" si="5"/>
        <v>2234</v>
      </c>
      <c r="E15" s="135">
        <f t="shared" si="0"/>
        <v>-4</v>
      </c>
      <c r="F15" s="135"/>
      <c r="G15" s="151"/>
      <c r="H15" s="151">
        <v>8</v>
      </c>
      <c r="I15" s="151">
        <v>0</v>
      </c>
      <c r="J15" s="151">
        <v>0</v>
      </c>
      <c r="K15" s="150">
        <v>0</v>
      </c>
      <c r="L15" s="147">
        <f t="shared" si="1"/>
        <v>0</v>
      </c>
      <c r="M15" s="151">
        <v>9</v>
      </c>
      <c r="N15" s="151">
        <v>1</v>
      </c>
      <c r="O15" s="151">
        <v>1</v>
      </c>
      <c r="P15" s="150">
        <v>0</v>
      </c>
      <c r="Q15" s="147">
        <f t="shared" si="2"/>
        <v>2</v>
      </c>
      <c r="R15" s="135">
        <f t="shared" si="3"/>
        <v>-2</v>
      </c>
      <c r="S15" s="151">
        <v>0</v>
      </c>
      <c r="T15" s="151">
        <v>1</v>
      </c>
      <c r="U15" s="165">
        <f t="shared" si="4"/>
        <v>-1</v>
      </c>
      <c r="V15" s="173"/>
      <c r="W15" s="181">
        <f>'７月'!D15</f>
        <v>2238</v>
      </c>
      <c r="X15" s="200"/>
    </row>
    <row r="16" spans="1:24" ht="22.5" customHeight="1">
      <c r="A16" s="112" t="s">
        <v>19</v>
      </c>
      <c r="B16" s="121">
        <f>SUM(D16+D17)</f>
        <v>2548</v>
      </c>
      <c r="C16" s="128" t="s">
        <v>26</v>
      </c>
      <c r="D16" s="136">
        <f t="shared" si="5"/>
        <v>1265</v>
      </c>
      <c r="E16" s="135">
        <f t="shared" si="0"/>
        <v>3</v>
      </c>
      <c r="F16" s="149">
        <f>X16+G16</f>
        <v>1336</v>
      </c>
      <c r="G16" s="151">
        <v>0</v>
      </c>
      <c r="H16" s="151">
        <v>7</v>
      </c>
      <c r="I16" s="151">
        <v>0</v>
      </c>
      <c r="J16" s="151">
        <v>1</v>
      </c>
      <c r="K16" s="150">
        <v>1</v>
      </c>
      <c r="L16" s="147">
        <f t="shared" si="1"/>
        <v>2</v>
      </c>
      <c r="M16" s="151">
        <v>1</v>
      </c>
      <c r="N16" s="151">
        <v>1</v>
      </c>
      <c r="O16" s="151">
        <v>1</v>
      </c>
      <c r="P16" s="150">
        <v>1</v>
      </c>
      <c r="Q16" s="147">
        <f t="shared" si="2"/>
        <v>3</v>
      </c>
      <c r="R16" s="135">
        <f t="shared" si="3"/>
        <v>-1</v>
      </c>
      <c r="S16" s="151">
        <v>1</v>
      </c>
      <c r="T16" s="151">
        <v>3</v>
      </c>
      <c r="U16" s="165">
        <f t="shared" si="4"/>
        <v>-2</v>
      </c>
      <c r="V16" s="173" t="s">
        <v>19</v>
      </c>
      <c r="W16" s="181">
        <f>'７月'!D16</f>
        <v>1262</v>
      </c>
      <c r="X16" s="239">
        <f>'７月'!F16:F17</f>
        <v>1336</v>
      </c>
    </row>
    <row r="17" spans="1:24" ht="22.5" customHeight="1">
      <c r="A17" s="112"/>
      <c r="B17" s="120"/>
      <c r="C17" s="128" t="s">
        <v>28</v>
      </c>
      <c r="D17" s="136">
        <f t="shared" si="5"/>
        <v>1283</v>
      </c>
      <c r="E17" s="135">
        <f t="shared" si="0"/>
        <v>-2</v>
      </c>
      <c r="F17" s="135"/>
      <c r="G17" s="151"/>
      <c r="H17" s="151">
        <v>3</v>
      </c>
      <c r="I17" s="151">
        <v>0</v>
      </c>
      <c r="J17" s="151">
        <v>1</v>
      </c>
      <c r="K17" s="150">
        <v>0</v>
      </c>
      <c r="L17" s="147">
        <f t="shared" si="1"/>
        <v>1</v>
      </c>
      <c r="M17" s="151">
        <v>0</v>
      </c>
      <c r="N17" s="151">
        <v>2</v>
      </c>
      <c r="O17" s="151">
        <v>0</v>
      </c>
      <c r="P17" s="150">
        <v>1</v>
      </c>
      <c r="Q17" s="147">
        <f t="shared" si="2"/>
        <v>3</v>
      </c>
      <c r="R17" s="135">
        <f t="shared" si="3"/>
        <v>-2</v>
      </c>
      <c r="S17" s="151">
        <v>0</v>
      </c>
      <c r="T17" s="151">
        <v>3</v>
      </c>
      <c r="U17" s="165">
        <f t="shared" si="4"/>
        <v>-3</v>
      </c>
      <c r="V17" s="173"/>
      <c r="W17" s="181">
        <f>'７月'!D17</f>
        <v>1285</v>
      </c>
      <c r="X17" s="200"/>
    </row>
    <row r="18" spans="1:24" ht="22.5" customHeight="1">
      <c r="A18" s="112" t="s">
        <v>15</v>
      </c>
      <c r="B18" s="121">
        <f>SUM(D18+D19)</f>
        <v>607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317</v>
      </c>
      <c r="G18" s="151">
        <v>-1</v>
      </c>
      <c r="H18" s="151">
        <v>0</v>
      </c>
      <c r="I18" s="151">
        <v>1</v>
      </c>
      <c r="J18" s="151">
        <v>1</v>
      </c>
      <c r="K18" s="150">
        <v>0</v>
      </c>
      <c r="L18" s="147">
        <f t="shared" si="1"/>
        <v>2</v>
      </c>
      <c r="M18" s="151">
        <v>1</v>
      </c>
      <c r="N18" s="151">
        <v>0</v>
      </c>
      <c r="O18" s="151">
        <v>0</v>
      </c>
      <c r="P18" s="150">
        <v>0</v>
      </c>
      <c r="Q18" s="147">
        <f t="shared" si="2"/>
        <v>0</v>
      </c>
      <c r="R18" s="135">
        <f t="shared" si="3"/>
        <v>2</v>
      </c>
      <c r="S18" s="151">
        <v>0</v>
      </c>
      <c r="T18" s="151">
        <v>1</v>
      </c>
      <c r="U18" s="165">
        <f t="shared" si="4"/>
        <v>-1</v>
      </c>
      <c r="V18" s="173" t="s">
        <v>15</v>
      </c>
      <c r="W18" s="181">
        <f>'７月'!D18</f>
        <v>310</v>
      </c>
      <c r="X18" s="239">
        <f>'７月'!F18:F19</f>
        <v>318</v>
      </c>
    </row>
    <row r="19" spans="1:24" ht="22.5" customHeight="1">
      <c r="A19" s="112"/>
      <c r="B19" s="120"/>
      <c r="C19" s="128" t="s">
        <v>28</v>
      </c>
      <c r="D19" s="136">
        <f t="shared" si="5"/>
        <v>297</v>
      </c>
      <c r="E19" s="135">
        <f t="shared" si="0"/>
        <v>0</v>
      </c>
      <c r="F19" s="135"/>
      <c r="G19" s="151"/>
      <c r="H19" s="151">
        <v>0</v>
      </c>
      <c r="I19" s="151">
        <v>0</v>
      </c>
      <c r="J19" s="151">
        <v>1</v>
      </c>
      <c r="K19" s="150">
        <v>0</v>
      </c>
      <c r="L19" s="147">
        <f t="shared" si="1"/>
        <v>1</v>
      </c>
      <c r="M19" s="151">
        <v>0</v>
      </c>
      <c r="N19" s="151">
        <v>1</v>
      </c>
      <c r="O19" s="151">
        <v>0</v>
      </c>
      <c r="P19" s="150">
        <v>0</v>
      </c>
      <c r="Q19" s="147">
        <f t="shared" si="2"/>
        <v>1</v>
      </c>
      <c r="R19" s="135">
        <f t="shared" si="3"/>
        <v>0</v>
      </c>
      <c r="S19" s="151">
        <v>0</v>
      </c>
      <c r="T19" s="151">
        <v>0</v>
      </c>
      <c r="U19" s="165">
        <f t="shared" si="4"/>
        <v>0</v>
      </c>
      <c r="V19" s="173"/>
      <c r="W19" s="181">
        <f>'７月'!D19</f>
        <v>297</v>
      </c>
      <c r="X19" s="200"/>
    </row>
    <row r="20" spans="1:24" ht="22.5" customHeight="1">
      <c r="A20" s="112" t="s">
        <v>20</v>
      </c>
      <c r="B20" s="121">
        <f>SUM(D20+D21)</f>
        <v>687</v>
      </c>
      <c r="C20" s="128" t="s">
        <v>26</v>
      </c>
      <c r="D20" s="136">
        <f t="shared" si="5"/>
        <v>315</v>
      </c>
      <c r="E20" s="135">
        <f t="shared" si="0"/>
        <v>1</v>
      </c>
      <c r="F20" s="149">
        <f>X20+G20</f>
        <v>360</v>
      </c>
      <c r="G20" s="151">
        <v>0</v>
      </c>
      <c r="H20" s="151">
        <v>1</v>
      </c>
      <c r="I20" s="151">
        <v>0</v>
      </c>
      <c r="J20" s="151">
        <v>1</v>
      </c>
      <c r="K20" s="150">
        <v>0</v>
      </c>
      <c r="L20" s="147">
        <f t="shared" si="1"/>
        <v>1</v>
      </c>
      <c r="M20" s="151">
        <v>1</v>
      </c>
      <c r="N20" s="151">
        <v>0</v>
      </c>
      <c r="O20" s="151">
        <v>0</v>
      </c>
      <c r="P20" s="150">
        <v>0</v>
      </c>
      <c r="Q20" s="147">
        <f t="shared" si="2"/>
        <v>0</v>
      </c>
      <c r="R20" s="135">
        <f t="shared" si="3"/>
        <v>1</v>
      </c>
      <c r="S20" s="151">
        <v>0</v>
      </c>
      <c r="T20" s="151">
        <v>0</v>
      </c>
      <c r="U20" s="165">
        <f t="shared" si="4"/>
        <v>0</v>
      </c>
      <c r="V20" s="173" t="s">
        <v>20</v>
      </c>
      <c r="W20" s="181">
        <f>'７月'!D20</f>
        <v>314</v>
      </c>
      <c r="X20" s="239">
        <f>'７月'!F20:F21</f>
        <v>360</v>
      </c>
    </row>
    <row r="21" spans="1:24" ht="22.5" customHeight="1">
      <c r="A21" s="112"/>
      <c r="B21" s="120"/>
      <c r="C21" s="128" t="s">
        <v>28</v>
      </c>
      <c r="D21" s="136">
        <f t="shared" si="5"/>
        <v>372</v>
      </c>
      <c r="E21" s="135">
        <f t="shared" si="0"/>
        <v>-1</v>
      </c>
      <c r="F21" s="135"/>
      <c r="G21" s="151"/>
      <c r="H21" s="151">
        <v>1</v>
      </c>
      <c r="I21" s="151">
        <v>0</v>
      </c>
      <c r="J21" s="151">
        <v>0</v>
      </c>
      <c r="K21" s="150">
        <v>0</v>
      </c>
      <c r="L21" s="147">
        <f t="shared" si="1"/>
        <v>0</v>
      </c>
      <c r="M21" s="151">
        <v>0</v>
      </c>
      <c r="N21" s="151">
        <v>0</v>
      </c>
      <c r="O21" s="151">
        <v>1</v>
      </c>
      <c r="P21" s="150">
        <v>0</v>
      </c>
      <c r="Q21" s="147">
        <f t="shared" si="2"/>
        <v>1</v>
      </c>
      <c r="R21" s="135">
        <f t="shared" si="3"/>
        <v>-1</v>
      </c>
      <c r="S21" s="151">
        <v>0</v>
      </c>
      <c r="T21" s="151">
        <v>1</v>
      </c>
      <c r="U21" s="165">
        <f t="shared" si="4"/>
        <v>-1</v>
      </c>
      <c r="V21" s="173"/>
      <c r="W21" s="181">
        <f>'７月'!D21</f>
        <v>373</v>
      </c>
      <c r="X21" s="200"/>
    </row>
    <row r="22" spans="1:24" ht="22.5" customHeight="1">
      <c r="A22" s="112" t="s">
        <v>23</v>
      </c>
      <c r="B22" s="121">
        <f>SUM(D22+D23)</f>
        <v>3541</v>
      </c>
      <c r="C22" s="128" t="s">
        <v>26</v>
      </c>
      <c r="D22" s="136">
        <f t="shared" si="5"/>
        <v>1620</v>
      </c>
      <c r="E22" s="135">
        <f t="shared" si="0"/>
        <v>4</v>
      </c>
      <c r="F22" s="149">
        <f>X22+G22</f>
        <v>1478</v>
      </c>
      <c r="G22" s="151">
        <v>1</v>
      </c>
      <c r="H22" s="151">
        <v>7</v>
      </c>
      <c r="I22" s="151">
        <v>1</v>
      </c>
      <c r="J22" s="151">
        <v>4</v>
      </c>
      <c r="K22" s="150">
        <v>0</v>
      </c>
      <c r="L22" s="147">
        <f t="shared" si="1"/>
        <v>5</v>
      </c>
      <c r="M22" s="151">
        <v>2</v>
      </c>
      <c r="N22" s="151">
        <v>0</v>
      </c>
      <c r="O22" s="151">
        <v>3</v>
      </c>
      <c r="P22" s="150">
        <v>0</v>
      </c>
      <c r="Q22" s="147">
        <f t="shared" si="2"/>
        <v>3</v>
      </c>
      <c r="R22" s="135">
        <f t="shared" si="3"/>
        <v>2</v>
      </c>
      <c r="S22" s="151">
        <v>0</v>
      </c>
      <c r="T22" s="151">
        <v>3</v>
      </c>
      <c r="U22" s="165">
        <f t="shared" si="4"/>
        <v>-3</v>
      </c>
      <c r="V22" s="173" t="s">
        <v>23</v>
      </c>
      <c r="W22" s="181">
        <f>'７月'!D22</f>
        <v>1616</v>
      </c>
      <c r="X22" s="239">
        <f>'７月'!F22:F23</f>
        <v>1477</v>
      </c>
    </row>
    <row r="23" spans="1:24" ht="22.5" customHeight="1">
      <c r="A23" s="112"/>
      <c r="B23" s="120"/>
      <c r="C23" s="128" t="s">
        <v>28</v>
      </c>
      <c r="D23" s="136">
        <f t="shared" si="5"/>
        <v>1921</v>
      </c>
      <c r="E23" s="135">
        <f t="shared" si="0"/>
        <v>-6</v>
      </c>
      <c r="F23" s="135"/>
      <c r="G23" s="151"/>
      <c r="H23" s="151">
        <v>5</v>
      </c>
      <c r="I23" s="151">
        <v>0</v>
      </c>
      <c r="J23" s="151">
        <v>1</v>
      </c>
      <c r="K23" s="150">
        <v>0</v>
      </c>
      <c r="L23" s="147">
        <f t="shared" si="1"/>
        <v>1</v>
      </c>
      <c r="M23" s="151">
        <v>7</v>
      </c>
      <c r="N23" s="151">
        <v>2</v>
      </c>
      <c r="O23" s="151">
        <v>2</v>
      </c>
      <c r="P23" s="150">
        <v>0</v>
      </c>
      <c r="Q23" s="147">
        <f t="shared" si="2"/>
        <v>4</v>
      </c>
      <c r="R23" s="135">
        <f t="shared" si="3"/>
        <v>-3</v>
      </c>
      <c r="S23" s="151">
        <v>2</v>
      </c>
      <c r="T23" s="151">
        <v>3</v>
      </c>
      <c r="U23" s="165">
        <f t="shared" si="4"/>
        <v>-1</v>
      </c>
      <c r="V23" s="173"/>
      <c r="W23" s="181">
        <f>'７月'!D23</f>
        <v>1927</v>
      </c>
      <c r="X23" s="200"/>
    </row>
    <row r="24" spans="1:24" ht="22.5" customHeight="1">
      <c r="A24" s="112" t="s">
        <v>25</v>
      </c>
      <c r="B24" s="121">
        <f>SUM(D24+D25)</f>
        <v>7807</v>
      </c>
      <c r="C24" s="128" t="s">
        <v>26</v>
      </c>
      <c r="D24" s="136">
        <f t="shared" si="5"/>
        <v>3742</v>
      </c>
      <c r="E24" s="135">
        <f t="shared" si="0"/>
        <v>-5</v>
      </c>
      <c r="F24" s="149">
        <f>X24+G24</f>
        <v>3539</v>
      </c>
      <c r="G24" s="151">
        <v>3</v>
      </c>
      <c r="H24" s="151">
        <v>6</v>
      </c>
      <c r="I24" s="151">
        <v>1</v>
      </c>
      <c r="J24" s="151">
        <v>4</v>
      </c>
      <c r="K24" s="150">
        <v>0</v>
      </c>
      <c r="L24" s="147">
        <f t="shared" si="1"/>
        <v>5</v>
      </c>
      <c r="M24" s="151">
        <v>5</v>
      </c>
      <c r="N24" s="151">
        <v>2</v>
      </c>
      <c r="O24" s="151">
        <v>3</v>
      </c>
      <c r="P24" s="150">
        <v>1</v>
      </c>
      <c r="Q24" s="147">
        <f t="shared" si="2"/>
        <v>6</v>
      </c>
      <c r="R24" s="135">
        <f t="shared" si="3"/>
        <v>-1</v>
      </c>
      <c r="S24" s="151">
        <v>0</v>
      </c>
      <c r="T24" s="151">
        <v>5</v>
      </c>
      <c r="U24" s="165">
        <f t="shared" si="4"/>
        <v>-5</v>
      </c>
      <c r="V24" s="173" t="s">
        <v>25</v>
      </c>
      <c r="W24" s="181">
        <f>'７月'!D24</f>
        <v>3747</v>
      </c>
      <c r="X24" s="239">
        <f>'７月'!F24:F25</f>
        <v>3536</v>
      </c>
    </row>
    <row r="25" spans="1:24" ht="22.5" customHeight="1">
      <c r="A25" s="113"/>
      <c r="B25" s="122"/>
      <c r="C25" s="130" t="s">
        <v>28</v>
      </c>
      <c r="D25" s="137">
        <f t="shared" si="5"/>
        <v>4065</v>
      </c>
      <c r="E25" s="141">
        <f t="shared" si="0"/>
        <v>-8</v>
      </c>
      <c r="F25" s="141"/>
      <c r="G25" s="152"/>
      <c r="H25" s="152">
        <v>6</v>
      </c>
      <c r="I25" s="152">
        <v>2</v>
      </c>
      <c r="J25" s="152">
        <v>2</v>
      </c>
      <c r="K25" s="241">
        <v>0</v>
      </c>
      <c r="L25" s="157">
        <f t="shared" si="1"/>
        <v>4</v>
      </c>
      <c r="M25" s="152">
        <v>7</v>
      </c>
      <c r="N25" s="152">
        <v>1</v>
      </c>
      <c r="O25" s="152">
        <v>5</v>
      </c>
      <c r="P25" s="241">
        <v>0</v>
      </c>
      <c r="Q25" s="157">
        <f t="shared" si="2"/>
        <v>6</v>
      </c>
      <c r="R25" s="141">
        <f t="shared" si="3"/>
        <v>-2</v>
      </c>
      <c r="S25" s="152">
        <v>0</v>
      </c>
      <c r="T25" s="152">
        <v>5</v>
      </c>
      <c r="U25" s="166">
        <f t="shared" si="4"/>
        <v>-5</v>
      </c>
      <c r="V25" s="174"/>
      <c r="W25" s="182">
        <f>'７月'!D25</f>
        <v>4073</v>
      </c>
      <c r="X25" s="240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selection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18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2.1845935055700405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46084</v>
      </c>
      <c r="C6" s="127" t="s">
        <v>26</v>
      </c>
      <c r="D6" s="134">
        <f>SUMIF(C8:C25,"男",D8:D25)</f>
        <v>21750</v>
      </c>
      <c r="E6" s="135">
        <f t="shared" ref="E6:E25" si="0">SUM(H6:K6,S6)-SUM(M6:P6,T6)</f>
        <v>-45</v>
      </c>
      <c r="F6" s="134">
        <f>X6+G6</f>
        <v>21095</v>
      </c>
      <c r="G6" s="134">
        <f>SUM(G8:G25)</f>
        <v>-56</v>
      </c>
      <c r="H6" s="134">
        <f>SUMIF(C8:C25,"男",H8:H25)</f>
        <v>72</v>
      </c>
      <c r="I6" s="134">
        <f>SUMIF(C8:C25,"男",I8:I25)</f>
        <v>16</v>
      </c>
      <c r="J6" s="134">
        <f>SUMIF(C8:C25,"男",J8:J25)</f>
        <v>22</v>
      </c>
      <c r="K6" s="134">
        <f>SUMIF(C8:C25,"男",K8:K25)</f>
        <v>2</v>
      </c>
      <c r="L6" s="134">
        <f t="shared" ref="L6:L25" si="1">SUM(I6:K6)</f>
        <v>40</v>
      </c>
      <c r="M6" s="134">
        <f>SUMIF(C8:C25,"男",M8:M25)</f>
        <v>72</v>
      </c>
      <c r="N6" s="134">
        <f>SUMIF(C8:C25,"男",N8:N25)</f>
        <v>33</v>
      </c>
      <c r="O6" s="134">
        <f>SUMIF(C8:C25,"男",O8:O25)</f>
        <v>33</v>
      </c>
      <c r="P6" s="134">
        <f>SUMIF(C8:C25,"男",P8:P25)</f>
        <v>1</v>
      </c>
      <c r="Q6" s="134">
        <f t="shared" ref="Q6:Q25" si="2">SUM(N6:P6)</f>
        <v>67</v>
      </c>
      <c r="R6" s="134">
        <f t="shared" ref="R6:R25" si="3">SUM(L6-Q6)</f>
        <v>-27</v>
      </c>
      <c r="S6" s="134">
        <f>SUMIF(C8:C25,"男",S8:S25)</f>
        <v>6</v>
      </c>
      <c r="T6" s="134">
        <f>SUMIF(C8:C25,"男",T8:T25)</f>
        <v>24</v>
      </c>
      <c r="U6" s="163">
        <f t="shared" ref="U6:U25" si="4">SUM(S6-T6)</f>
        <v>-18</v>
      </c>
      <c r="V6" s="170" t="s">
        <v>0</v>
      </c>
      <c r="W6" s="178">
        <f>SUMIF(C8:C25,"男",W8:W25)</f>
        <v>21795</v>
      </c>
      <c r="X6" s="186">
        <f>SUM(X8:X25)</f>
        <v>21151</v>
      </c>
    </row>
    <row r="7" spans="1:24" ht="22.5" customHeight="1">
      <c r="A7" s="110"/>
      <c r="B7" s="120"/>
      <c r="C7" s="128" t="s">
        <v>28</v>
      </c>
      <c r="D7" s="135">
        <f>SUMIF(C8:C25,"女",D8:D25)</f>
        <v>24334</v>
      </c>
      <c r="E7" s="135">
        <f t="shared" si="0"/>
        <v>-49</v>
      </c>
      <c r="F7" s="147"/>
      <c r="G7" s="147"/>
      <c r="H7" s="147">
        <f>SUMIF(C8:C25,"女",H8:H25)</f>
        <v>62</v>
      </c>
      <c r="I7" s="147">
        <f>SUMIF(C8:C25,"女",I8:I25)</f>
        <v>14</v>
      </c>
      <c r="J7" s="147">
        <f>SUMIF(C8:C25,"女",J8:J25)</f>
        <v>14</v>
      </c>
      <c r="K7" s="147">
        <f>SUMIF(C8:C25,"女",K8:K25)</f>
        <v>0</v>
      </c>
      <c r="L7" s="135">
        <f t="shared" si="1"/>
        <v>28</v>
      </c>
      <c r="M7" s="147">
        <f>SUMIF(C8:C25,"女",M8:M25)</f>
        <v>62</v>
      </c>
      <c r="N7" s="147">
        <f>SUMIF(C8:C25,"女",N8:N25)</f>
        <v>20</v>
      </c>
      <c r="O7" s="147">
        <f>SUMIF(C8:C25,"女",O8:O25)</f>
        <v>19</v>
      </c>
      <c r="P7" s="147">
        <f>SUMIF(C8:C25,"女",P8:P25)</f>
        <v>0</v>
      </c>
      <c r="Q7" s="147">
        <f t="shared" si="2"/>
        <v>39</v>
      </c>
      <c r="R7" s="135">
        <f t="shared" si="3"/>
        <v>-11</v>
      </c>
      <c r="S7" s="135">
        <f>SUMIF(C8:C25,"女",S8:S25)</f>
        <v>3</v>
      </c>
      <c r="T7" s="135">
        <f>SUMIF(C8:C44,"女",T8:T25)</f>
        <v>41</v>
      </c>
      <c r="U7" s="164">
        <f t="shared" si="4"/>
        <v>-38</v>
      </c>
      <c r="V7" s="171"/>
      <c r="W7" s="179">
        <f>SUMIF(C8:C25,"女",W8:W25)</f>
        <v>24383</v>
      </c>
      <c r="X7" s="187"/>
    </row>
    <row r="8" spans="1:24" ht="22.5" customHeight="1">
      <c r="A8" s="111" t="s">
        <v>6</v>
      </c>
      <c r="B8" s="121">
        <f>SUM(D8+D9)</f>
        <v>5085</v>
      </c>
      <c r="C8" s="129" t="s">
        <v>26</v>
      </c>
      <c r="D8" s="136">
        <f t="shared" ref="D8:D25" si="5">E8+W8</f>
        <v>2327</v>
      </c>
      <c r="E8" s="135">
        <f t="shared" si="0"/>
        <v>-1</v>
      </c>
      <c r="F8" s="148">
        <f>X8+G8</f>
        <v>2188</v>
      </c>
      <c r="G8" s="242">
        <v>-4</v>
      </c>
      <c r="H8" s="150">
        <v>12</v>
      </c>
      <c r="I8" s="150">
        <v>2</v>
      </c>
      <c r="J8" s="150">
        <v>1</v>
      </c>
      <c r="K8" s="150">
        <v>0</v>
      </c>
      <c r="L8" s="135">
        <f t="shared" si="1"/>
        <v>3</v>
      </c>
      <c r="M8" s="150">
        <v>13</v>
      </c>
      <c r="N8" s="150">
        <v>2</v>
      </c>
      <c r="O8" s="150">
        <v>1</v>
      </c>
      <c r="P8" s="150">
        <v>0</v>
      </c>
      <c r="Q8" s="135">
        <f t="shared" si="2"/>
        <v>3</v>
      </c>
      <c r="R8" s="135">
        <f t="shared" si="3"/>
        <v>0</v>
      </c>
      <c r="S8" s="150">
        <v>1</v>
      </c>
      <c r="T8" s="150">
        <v>1</v>
      </c>
      <c r="U8" s="165">
        <f t="shared" si="4"/>
        <v>0</v>
      </c>
      <c r="V8" s="172" t="s">
        <v>6</v>
      </c>
      <c r="W8" s="180">
        <f>'８月'!D8</f>
        <v>2328</v>
      </c>
      <c r="X8" s="200">
        <f>'８月'!F8:F9</f>
        <v>2192</v>
      </c>
    </row>
    <row r="9" spans="1:24" ht="22.5" customHeight="1">
      <c r="A9" s="112"/>
      <c r="B9" s="120"/>
      <c r="C9" s="128" t="s">
        <v>28</v>
      </c>
      <c r="D9" s="136">
        <f t="shared" si="5"/>
        <v>2758</v>
      </c>
      <c r="E9" s="135">
        <f t="shared" si="0"/>
        <v>-11</v>
      </c>
      <c r="F9" s="135"/>
      <c r="G9" s="150"/>
      <c r="H9" s="151">
        <v>11</v>
      </c>
      <c r="I9" s="151">
        <v>0</v>
      </c>
      <c r="J9" s="151">
        <v>1</v>
      </c>
      <c r="K9" s="151">
        <v>0</v>
      </c>
      <c r="L9" s="147">
        <f t="shared" si="1"/>
        <v>1</v>
      </c>
      <c r="M9" s="151">
        <v>14</v>
      </c>
      <c r="N9" s="151">
        <v>1</v>
      </c>
      <c r="O9" s="151">
        <v>3</v>
      </c>
      <c r="P9" s="151">
        <v>0</v>
      </c>
      <c r="Q9" s="147">
        <f t="shared" si="2"/>
        <v>4</v>
      </c>
      <c r="R9" s="135">
        <f t="shared" si="3"/>
        <v>-3</v>
      </c>
      <c r="S9" s="151">
        <v>1</v>
      </c>
      <c r="T9" s="151">
        <v>6</v>
      </c>
      <c r="U9" s="165">
        <f t="shared" si="4"/>
        <v>-5</v>
      </c>
      <c r="V9" s="173"/>
      <c r="W9" s="180">
        <f>'８月'!D9</f>
        <v>2769</v>
      </c>
      <c r="X9" s="201"/>
    </row>
    <row r="10" spans="1:24" ht="22.5" customHeight="1">
      <c r="A10" s="112" t="s">
        <v>12</v>
      </c>
      <c r="B10" s="121">
        <f>SUM(D10+D11)</f>
        <v>17373</v>
      </c>
      <c r="C10" s="128" t="s">
        <v>26</v>
      </c>
      <c r="D10" s="136">
        <f t="shared" si="5"/>
        <v>8160</v>
      </c>
      <c r="E10" s="135">
        <f t="shared" si="0"/>
        <v>-15</v>
      </c>
      <c r="F10" s="149">
        <f>X10+G10</f>
        <v>8029</v>
      </c>
      <c r="G10" s="242">
        <v>-19</v>
      </c>
      <c r="H10" s="151">
        <v>31</v>
      </c>
      <c r="I10" s="151">
        <v>5</v>
      </c>
      <c r="J10" s="151">
        <v>12</v>
      </c>
      <c r="K10" s="151">
        <v>1</v>
      </c>
      <c r="L10" s="147">
        <f t="shared" si="1"/>
        <v>18</v>
      </c>
      <c r="M10" s="151">
        <v>24</v>
      </c>
      <c r="N10" s="151">
        <v>16</v>
      </c>
      <c r="O10" s="151">
        <v>18</v>
      </c>
      <c r="P10" s="151">
        <v>1</v>
      </c>
      <c r="Q10" s="147">
        <f t="shared" si="2"/>
        <v>35</v>
      </c>
      <c r="R10" s="135">
        <f t="shared" si="3"/>
        <v>-17</v>
      </c>
      <c r="S10" s="151">
        <v>3</v>
      </c>
      <c r="T10" s="151">
        <v>8</v>
      </c>
      <c r="U10" s="165">
        <f t="shared" si="4"/>
        <v>-5</v>
      </c>
      <c r="V10" s="173" t="s">
        <v>12</v>
      </c>
      <c r="W10" s="181">
        <f>'８月'!D10</f>
        <v>8175</v>
      </c>
      <c r="X10" s="200">
        <f>'８月'!F10:F11</f>
        <v>8048</v>
      </c>
    </row>
    <row r="11" spans="1:24" ht="22.5" customHeight="1">
      <c r="A11" s="112"/>
      <c r="B11" s="120"/>
      <c r="C11" s="128" t="s">
        <v>28</v>
      </c>
      <c r="D11" s="136">
        <f t="shared" si="5"/>
        <v>9213</v>
      </c>
      <c r="E11" s="135">
        <f t="shared" si="0"/>
        <v>0</v>
      </c>
      <c r="F11" s="135"/>
      <c r="G11" s="150"/>
      <c r="H11" s="151">
        <v>24</v>
      </c>
      <c r="I11" s="151">
        <v>12</v>
      </c>
      <c r="J11" s="151">
        <v>4</v>
      </c>
      <c r="K11" s="151">
        <v>0</v>
      </c>
      <c r="L11" s="147">
        <f t="shared" si="1"/>
        <v>16</v>
      </c>
      <c r="M11" s="151">
        <v>14</v>
      </c>
      <c r="N11" s="151">
        <v>12</v>
      </c>
      <c r="O11" s="151">
        <v>6</v>
      </c>
      <c r="P11" s="151">
        <v>0</v>
      </c>
      <c r="Q11" s="147">
        <f t="shared" si="2"/>
        <v>18</v>
      </c>
      <c r="R11" s="135">
        <f t="shared" si="3"/>
        <v>-2</v>
      </c>
      <c r="S11" s="151">
        <v>2</v>
      </c>
      <c r="T11" s="151">
        <v>10</v>
      </c>
      <c r="U11" s="165">
        <f t="shared" si="4"/>
        <v>-8</v>
      </c>
      <c r="V11" s="173"/>
      <c r="W11" s="181">
        <f>'８月'!D11</f>
        <v>9213</v>
      </c>
      <c r="X11" s="201"/>
    </row>
    <row r="12" spans="1:24" ht="22.5" customHeight="1">
      <c r="A12" s="112" t="s">
        <v>13</v>
      </c>
      <c r="B12" s="121">
        <f>SUM(D12+D13)</f>
        <v>4162</v>
      </c>
      <c r="C12" s="128" t="s">
        <v>26</v>
      </c>
      <c r="D12" s="136">
        <f t="shared" si="5"/>
        <v>1939</v>
      </c>
      <c r="E12" s="135">
        <f t="shared" si="0"/>
        <v>-4</v>
      </c>
      <c r="F12" s="149">
        <f>X12+G12</f>
        <v>2197</v>
      </c>
      <c r="G12" s="242">
        <v>-6</v>
      </c>
      <c r="H12" s="151">
        <v>5</v>
      </c>
      <c r="I12" s="151">
        <v>1</v>
      </c>
      <c r="J12" s="151">
        <v>4</v>
      </c>
      <c r="K12" s="151">
        <v>0</v>
      </c>
      <c r="L12" s="147">
        <f t="shared" si="1"/>
        <v>5</v>
      </c>
      <c r="M12" s="151">
        <v>5</v>
      </c>
      <c r="N12" s="151">
        <v>2</v>
      </c>
      <c r="O12" s="151">
        <v>4</v>
      </c>
      <c r="P12" s="151">
        <v>0</v>
      </c>
      <c r="Q12" s="147">
        <f t="shared" si="2"/>
        <v>6</v>
      </c>
      <c r="R12" s="135">
        <f t="shared" si="3"/>
        <v>-1</v>
      </c>
      <c r="S12" s="151">
        <v>0</v>
      </c>
      <c r="T12" s="151">
        <v>3</v>
      </c>
      <c r="U12" s="165">
        <f t="shared" si="4"/>
        <v>-3</v>
      </c>
      <c r="V12" s="173" t="s">
        <v>13</v>
      </c>
      <c r="W12" s="181">
        <f>'８月'!D12</f>
        <v>1943</v>
      </c>
      <c r="X12" s="200">
        <f>'８月'!F12:F13</f>
        <v>2203</v>
      </c>
    </row>
    <row r="13" spans="1:24" ht="22.5" customHeight="1">
      <c r="A13" s="112"/>
      <c r="B13" s="120"/>
      <c r="C13" s="128" t="s">
        <v>28</v>
      </c>
      <c r="D13" s="136">
        <f t="shared" si="5"/>
        <v>2223</v>
      </c>
      <c r="E13" s="135">
        <f t="shared" si="0"/>
        <v>-6</v>
      </c>
      <c r="F13" s="135"/>
      <c r="G13" s="150"/>
      <c r="H13" s="151">
        <v>5</v>
      </c>
      <c r="I13" s="151">
        <v>0</v>
      </c>
      <c r="J13" s="151">
        <v>4</v>
      </c>
      <c r="K13" s="151">
        <v>0</v>
      </c>
      <c r="L13" s="147">
        <f t="shared" si="1"/>
        <v>4</v>
      </c>
      <c r="M13" s="151">
        <v>5</v>
      </c>
      <c r="N13" s="151">
        <v>2</v>
      </c>
      <c r="O13" s="151">
        <v>3</v>
      </c>
      <c r="P13" s="151">
        <v>0</v>
      </c>
      <c r="Q13" s="147">
        <f t="shared" si="2"/>
        <v>5</v>
      </c>
      <c r="R13" s="135">
        <f t="shared" si="3"/>
        <v>-1</v>
      </c>
      <c r="S13" s="151">
        <v>0</v>
      </c>
      <c r="T13" s="151">
        <v>5</v>
      </c>
      <c r="U13" s="165">
        <f t="shared" si="4"/>
        <v>-5</v>
      </c>
      <c r="V13" s="173"/>
      <c r="W13" s="181">
        <f>'８月'!D13</f>
        <v>2229</v>
      </c>
      <c r="X13" s="201"/>
    </row>
    <row r="14" spans="1:24" ht="22.5" customHeight="1">
      <c r="A14" s="112" t="s">
        <v>10</v>
      </c>
      <c r="B14" s="121">
        <f>SUM(D14+D15)</f>
        <v>4317</v>
      </c>
      <c r="C14" s="128" t="s">
        <v>26</v>
      </c>
      <c r="D14" s="136">
        <f t="shared" si="5"/>
        <v>2088</v>
      </c>
      <c r="E14" s="135">
        <f t="shared" si="0"/>
        <v>-9</v>
      </c>
      <c r="F14" s="149">
        <f>X14+G14</f>
        <v>1670</v>
      </c>
      <c r="G14" s="242">
        <v>-8</v>
      </c>
      <c r="H14" s="151">
        <v>4</v>
      </c>
      <c r="I14" s="151">
        <v>0</v>
      </c>
      <c r="J14" s="151">
        <v>1</v>
      </c>
      <c r="K14" s="151">
        <v>0</v>
      </c>
      <c r="L14" s="147">
        <f t="shared" si="1"/>
        <v>1</v>
      </c>
      <c r="M14" s="151">
        <v>6</v>
      </c>
      <c r="N14" s="151">
        <v>3</v>
      </c>
      <c r="O14" s="151">
        <v>2</v>
      </c>
      <c r="P14" s="151">
        <v>0</v>
      </c>
      <c r="Q14" s="147">
        <f t="shared" si="2"/>
        <v>5</v>
      </c>
      <c r="R14" s="135">
        <f t="shared" si="3"/>
        <v>-4</v>
      </c>
      <c r="S14" s="151">
        <v>0</v>
      </c>
      <c r="T14" s="151">
        <v>3</v>
      </c>
      <c r="U14" s="165">
        <f t="shared" si="4"/>
        <v>-3</v>
      </c>
      <c r="V14" s="173" t="s">
        <v>10</v>
      </c>
      <c r="W14" s="181">
        <f>'８月'!D14</f>
        <v>2097</v>
      </c>
      <c r="X14" s="200">
        <f>'８月'!F14:F15</f>
        <v>1678</v>
      </c>
    </row>
    <row r="15" spans="1:24" ht="22.5" customHeight="1">
      <c r="A15" s="112"/>
      <c r="B15" s="120"/>
      <c r="C15" s="128" t="s">
        <v>28</v>
      </c>
      <c r="D15" s="136">
        <f t="shared" si="5"/>
        <v>2229</v>
      </c>
      <c r="E15" s="135">
        <f t="shared" si="0"/>
        <v>-5</v>
      </c>
      <c r="F15" s="135"/>
      <c r="G15" s="150"/>
      <c r="H15" s="151">
        <v>6</v>
      </c>
      <c r="I15" s="151">
        <v>0</v>
      </c>
      <c r="J15" s="151">
        <v>0</v>
      </c>
      <c r="K15" s="151">
        <v>0</v>
      </c>
      <c r="L15" s="147">
        <f t="shared" si="1"/>
        <v>0</v>
      </c>
      <c r="M15" s="151">
        <v>6</v>
      </c>
      <c r="N15" s="151">
        <v>1</v>
      </c>
      <c r="O15" s="151">
        <v>1</v>
      </c>
      <c r="P15" s="151">
        <v>0</v>
      </c>
      <c r="Q15" s="147">
        <f t="shared" si="2"/>
        <v>2</v>
      </c>
      <c r="R15" s="135">
        <f t="shared" si="3"/>
        <v>-2</v>
      </c>
      <c r="S15" s="151">
        <v>0</v>
      </c>
      <c r="T15" s="151">
        <v>3</v>
      </c>
      <c r="U15" s="165">
        <f t="shared" si="4"/>
        <v>-3</v>
      </c>
      <c r="V15" s="173"/>
      <c r="W15" s="181">
        <f>'８月'!D15</f>
        <v>2234</v>
      </c>
      <c r="X15" s="201"/>
    </row>
    <row r="16" spans="1:24" ht="22.5" customHeight="1">
      <c r="A16" s="112" t="s">
        <v>19</v>
      </c>
      <c r="B16" s="121">
        <f>SUM(D16+D17)</f>
        <v>2531</v>
      </c>
      <c r="C16" s="128" t="s">
        <v>26</v>
      </c>
      <c r="D16" s="136">
        <f t="shared" si="5"/>
        <v>1260</v>
      </c>
      <c r="E16" s="135">
        <f t="shared" si="0"/>
        <v>-5</v>
      </c>
      <c r="F16" s="149">
        <f>X16+G16</f>
        <v>1330</v>
      </c>
      <c r="G16" s="242">
        <v>-6</v>
      </c>
      <c r="H16" s="151">
        <v>4</v>
      </c>
      <c r="I16" s="151">
        <v>2</v>
      </c>
      <c r="J16" s="151">
        <v>1</v>
      </c>
      <c r="K16" s="151">
        <v>0</v>
      </c>
      <c r="L16" s="147">
        <f t="shared" si="1"/>
        <v>3</v>
      </c>
      <c r="M16" s="151">
        <v>8</v>
      </c>
      <c r="N16" s="151">
        <v>0</v>
      </c>
      <c r="O16" s="151">
        <v>2</v>
      </c>
      <c r="P16" s="151">
        <v>0</v>
      </c>
      <c r="Q16" s="147">
        <f t="shared" si="2"/>
        <v>2</v>
      </c>
      <c r="R16" s="135">
        <f t="shared" si="3"/>
        <v>1</v>
      </c>
      <c r="S16" s="151">
        <v>0</v>
      </c>
      <c r="T16" s="151">
        <v>2</v>
      </c>
      <c r="U16" s="165">
        <f t="shared" si="4"/>
        <v>-2</v>
      </c>
      <c r="V16" s="173" t="s">
        <v>19</v>
      </c>
      <c r="W16" s="181">
        <f>'８月'!D16</f>
        <v>1265</v>
      </c>
      <c r="X16" s="200">
        <f>'８月'!F16:F17</f>
        <v>1336</v>
      </c>
    </row>
    <row r="17" spans="1:24" ht="22.5" customHeight="1">
      <c r="A17" s="112"/>
      <c r="B17" s="120"/>
      <c r="C17" s="128" t="s">
        <v>28</v>
      </c>
      <c r="D17" s="136">
        <f t="shared" si="5"/>
        <v>1271</v>
      </c>
      <c r="E17" s="135">
        <f t="shared" si="0"/>
        <v>-12</v>
      </c>
      <c r="F17" s="135"/>
      <c r="G17" s="150"/>
      <c r="H17" s="151">
        <v>2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8</v>
      </c>
      <c r="N17" s="151">
        <v>0</v>
      </c>
      <c r="O17" s="151">
        <v>1</v>
      </c>
      <c r="P17" s="151">
        <v>0</v>
      </c>
      <c r="Q17" s="147">
        <f t="shared" si="2"/>
        <v>1</v>
      </c>
      <c r="R17" s="135">
        <f t="shared" si="3"/>
        <v>-1</v>
      </c>
      <c r="S17" s="151">
        <v>0</v>
      </c>
      <c r="T17" s="151">
        <v>5</v>
      </c>
      <c r="U17" s="165">
        <f t="shared" si="4"/>
        <v>-5</v>
      </c>
      <c r="V17" s="173"/>
      <c r="W17" s="181">
        <f>'８月'!D17</f>
        <v>1283</v>
      </c>
      <c r="X17" s="201"/>
    </row>
    <row r="18" spans="1:24" ht="22.5" customHeight="1">
      <c r="A18" s="112" t="s">
        <v>15</v>
      </c>
      <c r="B18" s="121">
        <f>SUM(D18+D19)</f>
        <v>608</v>
      </c>
      <c r="C18" s="128" t="s">
        <v>26</v>
      </c>
      <c r="D18" s="136">
        <f t="shared" si="5"/>
        <v>311</v>
      </c>
      <c r="E18" s="135">
        <f t="shared" si="0"/>
        <v>1</v>
      </c>
      <c r="F18" s="149">
        <f>X18+G18</f>
        <v>317</v>
      </c>
      <c r="G18" s="242">
        <v>0</v>
      </c>
      <c r="H18" s="151">
        <v>0</v>
      </c>
      <c r="I18" s="151">
        <v>1</v>
      </c>
      <c r="J18" s="151">
        <v>1</v>
      </c>
      <c r="K18" s="151">
        <v>0</v>
      </c>
      <c r="L18" s="147">
        <f t="shared" si="1"/>
        <v>2</v>
      </c>
      <c r="M18" s="151">
        <v>0</v>
      </c>
      <c r="N18" s="151">
        <v>1</v>
      </c>
      <c r="O18" s="151">
        <v>0</v>
      </c>
      <c r="P18" s="151">
        <v>0</v>
      </c>
      <c r="Q18" s="147">
        <f t="shared" si="2"/>
        <v>1</v>
      </c>
      <c r="R18" s="135">
        <f t="shared" si="3"/>
        <v>1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1">
        <f>'８月'!D18</f>
        <v>310</v>
      </c>
      <c r="X18" s="200">
        <f>'８月'!F18:F19</f>
        <v>317</v>
      </c>
    </row>
    <row r="19" spans="1:24" ht="22.5" customHeight="1">
      <c r="A19" s="112"/>
      <c r="B19" s="120"/>
      <c r="C19" s="128" t="s">
        <v>28</v>
      </c>
      <c r="D19" s="136">
        <f t="shared" si="5"/>
        <v>297</v>
      </c>
      <c r="E19" s="135">
        <f t="shared" si="0"/>
        <v>0</v>
      </c>
      <c r="F19" s="135"/>
      <c r="G19" s="150"/>
      <c r="H19" s="151">
        <v>0</v>
      </c>
      <c r="I19" s="151">
        <v>1</v>
      </c>
      <c r="J19" s="151">
        <v>0</v>
      </c>
      <c r="K19" s="151">
        <v>0</v>
      </c>
      <c r="L19" s="147">
        <f t="shared" si="1"/>
        <v>1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1</v>
      </c>
      <c r="S19" s="151">
        <v>0</v>
      </c>
      <c r="T19" s="151">
        <v>1</v>
      </c>
      <c r="U19" s="165">
        <f t="shared" si="4"/>
        <v>-1</v>
      </c>
      <c r="V19" s="173"/>
      <c r="W19" s="181">
        <f>'８月'!D19</f>
        <v>297</v>
      </c>
      <c r="X19" s="201"/>
    </row>
    <row r="20" spans="1:24" ht="22.5" customHeight="1">
      <c r="A20" s="112" t="s">
        <v>20</v>
      </c>
      <c r="B20" s="121">
        <f>SUM(D20+D21)</f>
        <v>686</v>
      </c>
      <c r="C20" s="128" t="s">
        <v>26</v>
      </c>
      <c r="D20" s="136">
        <f t="shared" si="5"/>
        <v>313</v>
      </c>
      <c r="E20" s="135">
        <f t="shared" si="0"/>
        <v>-2</v>
      </c>
      <c r="F20" s="149">
        <f>X20+G20</f>
        <v>360</v>
      </c>
      <c r="G20" s="242">
        <v>0</v>
      </c>
      <c r="H20" s="151">
        <v>0</v>
      </c>
      <c r="I20" s="151">
        <v>0</v>
      </c>
      <c r="J20" s="151">
        <v>1</v>
      </c>
      <c r="K20" s="151">
        <v>0</v>
      </c>
      <c r="L20" s="147">
        <f t="shared" si="1"/>
        <v>1</v>
      </c>
      <c r="M20" s="151">
        <v>0</v>
      </c>
      <c r="N20" s="151">
        <v>1</v>
      </c>
      <c r="O20" s="151">
        <v>1</v>
      </c>
      <c r="P20" s="151">
        <v>0</v>
      </c>
      <c r="Q20" s="147">
        <f t="shared" si="2"/>
        <v>2</v>
      </c>
      <c r="R20" s="135">
        <f t="shared" si="3"/>
        <v>-1</v>
      </c>
      <c r="S20" s="151">
        <v>0</v>
      </c>
      <c r="T20" s="151">
        <v>1</v>
      </c>
      <c r="U20" s="165">
        <f t="shared" si="4"/>
        <v>-1</v>
      </c>
      <c r="V20" s="173" t="s">
        <v>20</v>
      </c>
      <c r="W20" s="181">
        <f>'８月'!D20</f>
        <v>315</v>
      </c>
      <c r="X20" s="200">
        <f>'８月'!F20:F21</f>
        <v>360</v>
      </c>
    </row>
    <row r="21" spans="1:24" ht="22.5" customHeight="1">
      <c r="A21" s="112"/>
      <c r="B21" s="120"/>
      <c r="C21" s="128" t="s">
        <v>28</v>
      </c>
      <c r="D21" s="136">
        <f t="shared" si="5"/>
        <v>373</v>
      </c>
      <c r="E21" s="135">
        <f t="shared" si="0"/>
        <v>1</v>
      </c>
      <c r="F21" s="135"/>
      <c r="G21" s="150"/>
      <c r="H21" s="151">
        <v>1</v>
      </c>
      <c r="I21" s="151">
        <v>1</v>
      </c>
      <c r="J21" s="151">
        <v>0</v>
      </c>
      <c r="K21" s="151">
        <v>0</v>
      </c>
      <c r="L21" s="147">
        <f t="shared" si="1"/>
        <v>1</v>
      </c>
      <c r="M21" s="151">
        <v>0</v>
      </c>
      <c r="N21" s="151">
        <v>1</v>
      </c>
      <c r="O21" s="151">
        <v>0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0</v>
      </c>
      <c r="U21" s="165">
        <f t="shared" si="4"/>
        <v>0</v>
      </c>
      <c r="V21" s="173"/>
      <c r="W21" s="181">
        <f>'８月'!D21</f>
        <v>372</v>
      </c>
      <c r="X21" s="201"/>
    </row>
    <row r="22" spans="1:24" ht="22.5" customHeight="1">
      <c r="A22" s="112" t="s">
        <v>23</v>
      </c>
      <c r="B22" s="121">
        <f>SUM(D22+D23)</f>
        <v>3537</v>
      </c>
      <c r="C22" s="128" t="s">
        <v>26</v>
      </c>
      <c r="D22" s="136">
        <f t="shared" si="5"/>
        <v>1619</v>
      </c>
      <c r="E22" s="135">
        <f t="shared" si="0"/>
        <v>-1</v>
      </c>
      <c r="F22" s="149">
        <f>X22+G22</f>
        <v>1474</v>
      </c>
      <c r="G22" s="242">
        <v>-4</v>
      </c>
      <c r="H22" s="151">
        <v>6</v>
      </c>
      <c r="I22" s="151">
        <v>2</v>
      </c>
      <c r="J22" s="151">
        <v>0</v>
      </c>
      <c r="K22" s="151">
        <v>0</v>
      </c>
      <c r="L22" s="147">
        <f t="shared" si="1"/>
        <v>2</v>
      </c>
      <c r="M22" s="151">
        <v>4</v>
      </c>
      <c r="N22" s="151">
        <v>3</v>
      </c>
      <c r="O22" s="151">
        <v>1</v>
      </c>
      <c r="P22" s="151">
        <v>0</v>
      </c>
      <c r="Q22" s="147">
        <f t="shared" si="2"/>
        <v>4</v>
      </c>
      <c r="R22" s="135">
        <f t="shared" si="3"/>
        <v>-2</v>
      </c>
      <c r="S22" s="151">
        <v>2</v>
      </c>
      <c r="T22" s="151">
        <v>3</v>
      </c>
      <c r="U22" s="165">
        <f t="shared" si="4"/>
        <v>-1</v>
      </c>
      <c r="V22" s="173" t="s">
        <v>23</v>
      </c>
      <c r="W22" s="181">
        <f>'８月'!D22</f>
        <v>1620</v>
      </c>
      <c r="X22" s="200">
        <f>'８月'!F22:F23</f>
        <v>1478</v>
      </c>
    </row>
    <row r="23" spans="1:24" ht="22.5" customHeight="1">
      <c r="A23" s="112"/>
      <c r="B23" s="120"/>
      <c r="C23" s="128" t="s">
        <v>28</v>
      </c>
      <c r="D23" s="136">
        <f t="shared" si="5"/>
        <v>1918</v>
      </c>
      <c r="E23" s="135">
        <f t="shared" si="0"/>
        <v>-3</v>
      </c>
      <c r="F23" s="135"/>
      <c r="G23" s="150"/>
      <c r="H23" s="151">
        <v>8</v>
      </c>
      <c r="I23" s="151">
        <v>0</v>
      </c>
      <c r="J23" s="151">
        <v>1</v>
      </c>
      <c r="K23" s="151">
        <v>0</v>
      </c>
      <c r="L23" s="147">
        <f t="shared" si="1"/>
        <v>1</v>
      </c>
      <c r="M23" s="151">
        <v>6</v>
      </c>
      <c r="N23" s="151">
        <v>2</v>
      </c>
      <c r="O23" s="151">
        <v>2</v>
      </c>
      <c r="P23" s="151">
        <v>0</v>
      </c>
      <c r="Q23" s="147">
        <f t="shared" si="2"/>
        <v>4</v>
      </c>
      <c r="R23" s="135">
        <f t="shared" si="3"/>
        <v>-3</v>
      </c>
      <c r="S23" s="151">
        <v>0</v>
      </c>
      <c r="T23" s="151">
        <v>2</v>
      </c>
      <c r="U23" s="165">
        <f t="shared" si="4"/>
        <v>-2</v>
      </c>
      <c r="V23" s="173"/>
      <c r="W23" s="181">
        <f>'８月'!D23</f>
        <v>1921</v>
      </c>
      <c r="X23" s="201"/>
    </row>
    <row r="24" spans="1:24" ht="22.5" customHeight="1">
      <c r="A24" s="112" t="s">
        <v>25</v>
      </c>
      <c r="B24" s="120">
        <f>SUM(D24+D25)</f>
        <v>7785</v>
      </c>
      <c r="C24" s="128" t="s">
        <v>26</v>
      </c>
      <c r="D24" s="136">
        <f t="shared" si="5"/>
        <v>3733</v>
      </c>
      <c r="E24" s="135">
        <f t="shared" si="0"/>
        <v>-9</v>
      </c>
      <c r="F24" s="149">
        <f>X24+G24</f>
        <v>3530</v>
      </c>
      <c r="G24" s="242">
        <v>-9</v>
      </c>
      <c r="H24" s="151">
        <v>10</v>
      </c>
      <c r="I24" s="151">
        <v>3</v>
      </c>
      <c r="J24" s="151">
        <v>1</v>
      </c>
      <c r="K24" s="151">
        <v>1</v>
      </c>
      <c r="L24" s="147">
        <f t="shared" si="1"/>
        <v>5</v>
      </c>
      <c r="M24" s="151">
        <v>12</v>
      </c>
      <c r="N24" s="151">
        <v>5</v>
      </c>
      <c r="O24" s="151">
        <v>4</v>
      </c>
      <c r="P24" s="151">
        <v>0</v>
      </c>
      <c r="Q24" s="147">
        <f t="shared" si="2"/>
        <v>9</v>
      </c>
      <c r="R24" s="135">
        <f t="shared" si="3"/>
        <v>-4</v>
      </c>
      <c r="S24" s="151">
        <v>0</v>
      </c>
      <c r="T24" s="151">
        <v>3</v>
      </c>
      <c r="U24" s="165">
        <f t="shared" si="4"/>
        <v>-3</v>
      </c>
      <c r="V24" s="173" t="s">
        <v>25</v>
      </c>
      <c r="W24" s="181">
        <f>'８月'!D24</f>
        <v>3742</v>
      </c>
      <c r="X24" s="201">
        <f>'８月'!F24:F25</f>
        <v>3539</v>
      </c>
    </row>
    <row r="25" spans="1:24" ht="22.5" customHeight="1">
      <c r="A25" s="113"/>
      <c r="B25" s="122"/>
      <c r="C25" s="130" t="s">
        <v>28</v>
      </c>
      <c r="D25" s="137">
        <f t="shared" si="5"/>
        <v>4052</v>
      </c>
      <c r="E25" s="141">
        <f t="shared" si="0"/>
        <v>-13</v>
      </c>
      <c r="F25" s="141"/>
      <c r="G25" s="241"/>
      <c r="H25" s="152">
        <v>5</v>
      </c>
      <c r="I25" s="152">
        <v>0</v>
      </c>
      <c r="J25" s="152">
        <v>4</v>
      </c>
      <c r="K25" s="152">
        <v>0</v>
      </c>
      <c r="L25" s="157">
        <f t="shared" si="1"/>
        <v>4</v>
      </c>
      <c r="M25" s="152">
        <v>9</v>
      </c>
      <c r="N25" s="152">
        <v>1</v>
      </c>
      <c r="O25" s="152">
        <v>3</v>
      </c>
      <c r="P25" s="152">
        <v>0</v>
      </c>
      <c r="Q25" s="157">
        <f t="shared" si="2"/>
        <v>4</v>
      </c>
      <c r="R25" s="141">
        <f t="shared" si="3"/>
        <v>0</v>
      </c>
      <c r="S25" s="152">
        <v>0</v>
      </c>
      <c r="T25" s="152">
        <v>9</v>
      </c>
      <c r="U25" s="166">
        <f t="shared" si="4"/>
        <v>-9</v>
      </c>
      <c r="V25" s="174"/>
      <c r="W25" s="182">
        <f>'８月'!D25</f>
        <v>4065</v>
      </c>
      <c r="X25" s="202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 activeCell="F8" sqref="F8:F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143"/>
      <c r="G1" s="143"/>
    </row>
    <row r="2" spans="1:24" ht="22.5" customHeight="1">
      <c r="B2" s="115" t="s">
        <v>22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2.1815037665229546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46045</v>
      </c>
      <c r="C6" s="127" t="s">
        <v>26</v>
      </c>
      <c r="D6" s="134">
        <f>SUMIF(C8:C25,"男",D8:D25)</f>
        <v>21720</v>
      </c>
      <c r="E6" s="135">
        <f t="shared" ref="E6:E25" si="0">SUM(H6:K6,S6)-SUM(M6:P6,T6)</f>
        <v>-30</v>
      </c>
      <c r="F6" s="134">
        <f>X6+G6</f>
        <v>21107</v>
      </c>
      <c r="G6" s="134">
        <f>SUM(G8:G25)</f>
        <v>12</v>
      </c>
      <c r="H6" s="134">
        <f>SUMIF(C8:C25,"男",H8:H25)</f>
        <v>34</v>
      </c>
      <c r="I6" s="134">
        <f>SUMIF(C8:C25,"男",I8:I25)</f>
        <v>17</v>
      </c>
      <c r="J6" s="134">
        <f>SUMIF(C8:C25,"男",J8:J25)</f>
        <v>27</v>
      </c>
      <c r="K6" s="134">
        <f>SUMIF(C8:C25,"男",K8:K25)</f>
        <v>2</v>
      </c>
      <c r="L6" s="134">
        <f t="shared" ref="L6:L25" si="1">SUM(I6:K6)</f>
        <v>46</v>
      </c>
      <c r="M6" s="134">
        <f>SUMIF(C8:C25,"男",M8:M25)</f>
        <v>34</v>
      </c>
      <c r="N6" s="134">
        <f>SUMIF(C8:C25,"男",N8:N25)</f>
        <v>16</v>
      </c>
      <c r="O6" s="134">
        <f>SUMIF(C8:C25,"男",O8:O25)</f>
        <v>22</v>
      </c>
      <c r="P6" s="134">
        <f>SUMIF(C8:C25,"男",P8:P25)</f>
        <v>0</v>
      </c>
      <c r="Q6" s="134">
        <f t="shared" ref="Q6:Q25" si="2">SUM(N6:P6)</f>
        <v>38</v>
      </c>
      <c r="R6" s="134">
        <f t="shared" ref="R6:R25" si="3">SUM(L6-Q6)</f>
        <v>8</v>
      </c>
      <c r="S6" s="134">
        <f>SUMIF(C8:C25,"男",S8:S25)</f>
        <v>7</v>
      </c>
      <c r="T6" s="134">
        <f>SUMIF(C8:C25,"男",T8:T25)</f>
        <v>45</v>
      </c>
      <c r="U6" s="163">
        <f t="shared" ref="U6:U25" si="4">SUM(S6-T6)</f>
        <v>-38</v>
      </c>
      <c r="V6" s="170" t="s">
        <v>0</v>
      </c>
      <c r="W6" s="178">
        <f>SUMIF(C8:C25,"男",W8:W25)</f>
        <v>21750</v>
      </c>
      <c r="X6" s="186">
        <f>SUM(X8:X25)</f>
        <v>21095</v>
      </c>
    </row>
    <row r="7" spans="1:24" ht="22.5" customHeight="1">
      <c r="A7" s="110"/>
      <c r="B7" s="120"/>
      <c r="C7" s="128" t="s">
        <v>28</v>
      </c>
      <c r="D7" s="135">
        <f>SUMIF(C8:C25,"女",D8:D25)</f>
        <v>24325</v>
      </c>
      <c r="E7" s="135">
        <f t="shared" si="0"/>
        <v>-9</v>
      </c>
      <c r="F7" s="147"/>
      <c r="G7" s="147"/>
      <c r="H7" s="147">
        <f>SUMIF(C8:C25,"女",H8:H25)</f>
        <v>56</v>
      </c>
      <c r="I7" s="147">
        <f>SUMIF(C8:C25,"女",I8:I25)</f>
        <v>22</v>
      </c>
      <c r="J7" s="147">
        <f>SUMIF(C8:C25,"女",J8:J25)</f>
        <v>23</v>
      </c>
      <c r="K7" s="147">
        <f>SUMIF(C8:C25,"女",K8:K25)</f>
        <v>1</v>
      </c>
      <c r="L7" s="135">
        <f t="shared" si="1"/>
        <v>46</v>
      </c>
      <c r="M7" s="147">
        <f>SUMIF(C8:C25,"女",M8:M25)</f>
        <v>56</v>
      </c>
      <c r="N7" s="147">
        <f>SUMIF(C8:C25,"女",N8:N25)</f>
        <v>13</v>
      </c>
      <c r="O7" s="147">
        <f>SUMIF(C8:C25,"女",O8:O25)</f>
        <v>19</v>
      </c>
      <c r="P7" s="147">
        <f>SUMIF(C8:C25,"女",P8:P25)</f>
        <v>0</v>
      </c>
      <c r="Q7" s="147">
        <f t="shared" si="2"/>
        <v>32</v>
      </c>
      <c r="R7" s="135">
        <f t="shared" si="3"/>
        <v>14</v>
      </c>
      <c r="S7" s="135">
        <f>SUMIF(C8:C25,"女",S8:S25)</f>
        <v>8</v>
      </c>
      <c r="T7" s="135">
        <f>SUMIF(C8:C44,"女",T8:T25)</f>
        <v>31</v>
      </c>
      <c r="U7" s="164">
        <f t="shared" si="4"/>
        <v>-23</v>
      </c>
      <c r="V7" s="171"/>
      <c r="W7" s="179">
        <f>SUMIF(C8:C25,"女",W8:W25)</f>
        <v>24334</v>
      </c>
      <c r="X7" s="187"/>
    </row>
    <row r="8" spans="1:24" ht="22.5" customHeight="1">
      <c r="A8" s="111" t="s">
        <v>6</v>
      </c>
      <c r="B8" s="121">
        <f>SUM(D8+D9)</f>
        <v>5083</v>
      </c>
      <c r="C8" s="129" t="s">
        <v>26</v>
      </c>
      <c r="D8" s="136">
        <f t="shared" ref="D8:D25" si="5">E8+W8</f>
        <v>2324</v>
      </c>
      <c r="E8" s="135">
        <f t="shared" si="0"/>
        <v>-3</v>
      </c>
      <c r="F8" s="148">
        <f>X8+G8</f>
        <v>2186</v>
      </c>
      <c r="G8" s="150">
        <v>-2</v>
      </c>
      <c r="H8" s="150">
        <v>4</v>
      </c>
      <c r="I8" s="150">
        <v>0</v>
      </c>
      <c r="J8" s="150">
        <v>6</v>
      </c>
      <c r="K8" s="150">
        <v>1</v>
      </c>
      <c r="L8" s="135">
        <f t="shared" si="1"/>
        <v>7</v>
      </c>
      <c r="M8" s="150">
        <v>4</v>
      </c>
      <c r="N8" s="150">
        <v>2</v>
      </c>
      <c r="O8" s="150">
        <v>2</v>
      </c>
      <c r="P8" s="150">
        <v>0</v>
      </c>
      <c r="Q8" s="135">
        <f t="shared" si="2"/>
        <v>4</v>
      </c>
      <c r="R8" s="135">
        <f t="shared" si="3"/>
        <v>3</v>
      </c>
      <c r="S8" s="150">
        <v>1</v>
      </c>
      <c r="T8" s="150">
        <v>7</v>
      </c>
      <c r="U8" s="165">
        <f t="shared" si="4"/>
        <v>-6</v>
      </c>
      <c r="V8" s="172" t="s">
        <v>6</v>
      </c>
      <c r="W8" s="180">
        <f>'９月'!D8</f>
        <v>2327</v>
      </c>
      <c r="X8" s="200">
        <f>'９月'!F8:F9</f>
        <v>2188</v>
      </c>
    </row>
    <row r="9" spans="1:24" ht="22.5" customHeight="1">
      <c r="A9" s="112"/>
      <c r="B9" s="120"/>
      <c r="C9" s="128" t="s">
        <v>28</v>
      </c>
      <c r="D9" s="136">
        <f t="shared" si="5"/>
        <v>2759</v>
      </c>
      <c r="E9" s="135">
        <f t="shared" si="0"/>
        <v>1</v>
      </c>
      <c r="F9" s="135"/>
      <c r="G9" s="151"/>
      <c r="H9" s="151">
        <v>6</v>
      </c>
      <c r="I9" s="151">
        <v>0</v>
      </c>
      <c r="J9" s="151">
        <v>2</v>
      </c>
      <c r="K9" s="151">
        <v>0</v>
      </c>
      <c r="L9" s="147">
        <f t="shared" si="1"/>
        <v>2</v>
      </c>
      <c r="M9" s="151">
        <v>5</v>
      </c>
      <c r="N9" s="151">
        <v>0</v>
      </c>
      <c r="O9" s="151">
        <v>1</v>
      </c>
      <c r="P9" s="151">
        <v>0</v>
      </c>
      <c r="Q9" s="147">
        <f t="shared" si="2"/>
        <v>1</v>
      </c>
      <c r="R9" s="135">
        <f t="shared" si="3"/>
        <v>1</v>
      </c>
      <c r="S9" s="151">
        <v>2</v>
      </c>
      <c r="T9" s="151">
        <v>3</v>
      </c>
      <c r="U9" s="165">
        <f t="shared" si="4"/>
        <v>-1</v>
      </c>
      <c r="V9" s="173"/>
      <c r="W9" s="180">
        <f>'９月'!D9</f>
        <v>2758</v>
      </c>
      <c r="X9" s="201"/>
    </row>
    <row r="10" spans="1:24" ht="22.5" customHeight="1">
      <c r="A10" s="112" t="s">
        <v>12</v>
      </c>
      <c r="B10" s="121">
        <f>SUM(D10+D11)</f>
        <v>17366</v>
      </c>
      <c r="C10" s="128" t="s">
        <v>26</v>
      </c>
      <c r="D10" s="136">
        <f t="shared" si="5"/>
        <v>8158</v>
      </c>
      <c r="E10" s="135">
        <f t="shared" si="0"/>
        <v>-2</v>
      </c>
      <c r="F10" s="149">
        <f>X10+G10</f>
        <v>8031</v>
      </c>
      <c r="G10" s="151">
        <v>2</v>
      </c>
      <c r="H10" s="151">
        <v>15</v>
      </c>
      <c r="I10" s="151">
        <v>9</v>
      </c>
      <c r="J10" s="151">
        <v>10</v>
      </c>
      <c r="K10" s="151">
        <v>1</v>
      </c>
      <c r="L10" s="147">
        <f t="shared" si="1"/>
        <v>20</v>
      </c>
      <c r="M10" s="151">
        <v>15</v>
      </c>
      <c r="N10" s="151">
        <v>6</v>
      </c>
      <c r="O10" s="151">
        <v>12</v>
      </c>
      <c r="P10" s="151">
        <v>0</v>
      </c>
      <c r="Q10" s="147">
        <f t="shared" si="2"/>
        <v>18</v>
      </c>
      <c r="R10" s="135">
        <f t="shared" si="3"/>
        <v>2</v>
      </c>
      <c r="S10" s="151">
        <v>2</v>
      </c>
      <c r="T10" s="151">
        <v>6</v>
      </c>
      <c r="U10" s="165">
        <f t="shared" si="4"/>
        <v>-4</v>
      </c>
      <c r="V10" s="173" t="s">
        <v>12</v>
      </c>
      <c r="W10" s="180">
        <f>'９月'!D10</f>
        <v>8160</v>
      </c>
      <c r="X10" s="200">
        <f>'９月'!F10:F11</f>
        <v>8029</v>
      </c>
    </row>
    <row r="11" spans="1:24" ht="22.5" customHeight="1">
      <c r="A11" s="112"/>
      <c r="B11" s="120"/>
      <c r="C11" s="128" t="s">
        <v>28</v>
      </c>
      <c r="D11" s="136">
        <f t="shared" si="5"/>
        <v>9208</v>
      </c>
      <c r="E11" s="135">
        <f t="shared" si="0"/>
        <v>-5</v>
      </c>
      <c r="F11" s="135"/>
      <c r="G11" s="151"/>
      <c r="H11" s="151">
        <v>32</v>
      </c>
      <c r="I11" s="151">
        <v>9</v>
      </c>
      <c r="J11" s="151">
        <v>6</v>
      </c>
      <c r="K11" s="151">
        <v>0</v>
      </c>
      <c r="L11" s="147">
        <f t="shared" si="1"/>
        <v>15</v>
      </c>
      <c r="M11" s="151">
        <v>30</v>
      </c>
      <c r="N11" s="151">
        <v>4</v>
      </c>
      <c r="O11" s="151">
        <v>8</v>
      </c>
      <c r="P11" s="151">
        <v>0</v>
      </c>
      <c r="Q11" s="147">
        <f t="shared" si="2"/>
        <v>12</v>
      </c>
      <c r="R11" s="135">
        <f t="shared" si="3"/>
        <v>3</v>
      </c>
      <c r="S11" s="151">
        <v>2</v>
      </c>
      <c r="T11" s="151">
        <v>12</v>
      </c>
      <c r="U11" s="165">
        <f t="shared" si="4"/>
        <v>-10</v>
      </c>
      <c r="V11" s="173"/>
      <c r="W11" s="180">
        <f>'９月'!D11</f>
        <v>9213</v>
      </c>
      <c r="X11" s="201"/>
    </row>
    <row r="12" spans="1:24" ht="22.5" customHeight="1">
      <c r="A12" s="112" t="s">
        <v>13</v>
      </c>
      <c r="B12" s="121">
        <f>SUM(D12+D13)</f>
        <v>4163</v>
      </c>
      <c r="C12" s="128" t="s">
        <v>26</v>
      </c>
      <c r="D12" s="136">
        <f t="shared" si="5"/>
        <v>1932</v>
      </c>
      <c r="E12" s="135">
        <f t="shared" si="0"/>
        <v>-7</v>
      </c>
      <c r="F12" s="149">
        <f>X12+G12</f>
        <v>2200</v>
      </c>
      <c r="G12" s="151">
        <v>3</v>
      </c>
      <c r="H12" s="151">
        <v>1</v>
      </c>
      <c r="I12" s="151">
        <v>1</v>
      </c>
      <c r="J12" s="151">
        <v>2</v>
      </c>
      <c r="K12" s="151">
        <v>0</v>
      </c>
      <c r="L12" s="147">
        <f t="shared" si="1"/>
        <v>3</v>
      </c>
      <c r="M12" s="151">
        <v>1</v>
      </c>
      <c r="N12" s="151">
        <v>1</v>
      </c>
      <c r="O12" s="151">
        <v>1</v>
      </c>
      <c r="P12" s="151">
        <v>0</v>
      </c>
      <c r="Q12" s="147">
        <f t="shared" si="2"/>
        <v>2</v>
      </c>
      <c r="R12" s="135">
        <f t="shared" si="3"/>
        <v>1</v>
      </c>
      <c r="S12" s="151">
        <v>0</v>
      </c>
      <c r="T12" s="151">
        <v>8</v>
      </c>
      <c r="U12" s="165">
        <f t="shared" si="4"/>
        <v>-8</v>
      </c>
      <c r="V12" s="173" t="s">
        <v>13</v>
      </c>
      <c r="W12" s="180">
        <f>'９月'!D12</f>
        <v>1939</v>
      </c>
      <c r="X12" s="200">
        <f>'９月'!F12:F13</f>
        <v>2197</v>
      </c>
    </row>
    <row r="13" spans="1:24" ht="22.5" customHeight="1">
      <c r="A13" s="112"/>
      <c r="B13" s="120"/>
      <c r="C13" s="128" t="s">
        <v>28</v>
      </c>
      <c r="D13" s="136">
        <f t="shared" si="5"/>
        <v>2231</v>
      </c>
      <c r="E13" s="135">
        <f t="shared" si="0"/>
        <v>8</v>
      </c>
      <c r="F13" s="135"/>
      <c r="G13" s="151"/>
      <c r="H13" s="151">
        <v>5</v>
      </c>
      <c r="I13" s="151">
        <v>7</v>
      </c>
      <c r="J13" s="151">
        <v>2</v>
      </c>
      <c r="K13" s="151">
        <v>0</v>
      </c>
      <c r="L13" s="147">
        <f t="shared" si="1"/>
        <v>9</v>
      </c>
      <c r="M13" s="151">
        <v>5</v>
      </c>
      <c r="N13" s="151">
        <v>1</v>
      </c>
      <c r="O13" s="151">
        <v>2</v>
      </c>
      <c r="P13" s="151">
        <v>0</v>
      </c>
      <c r="Q13" s="147">
        <f t="shared" si="2"/>
        <v>3</v>
      </c>
      <c r="R13" s="135">
        <f t="shared" si="3"/>
        <v>6</v>
      </c>
      <c r="S13" s="151">
        <v>3</v>
      </c>
      <c r="T13" s="151">
        <v>1</v>
      </c>
      <c r="U13" s="165">
        <f t="shared" si="4"/>
        <v>2</v>
      </c>
      <c r="V13" s="173"/>
      <c r="W13" s="180">
        <f>'９月'!D13</f>
        <v>2223</v>
      </c>
      <c r="X13" s="201"/>
    </row>
    <row r="14" spans="1:24" ht="22.5" customHeight="1">
      <c r="A14" s="112" t="s">
        <v>10</v>
      </c>
      <c r="B14" s="121">
        <f>SUM(D14+D15)</f>
        <v>4317</v>
      </c>
      <c r="C14" s="128" t="s">
        <v>26</v>
      </c>
      <c r="D14" s="136">
        <f t="shared" si="5"/>
        <v>2081</v>
      </c>
      <c r="E14" s="135">
        <f t="shared" si="0"/>
        <v>-7</v>
      </c>
      <c r="F14" s="149">
        <f>X14+G14</f>
        <v>1673</v>
      </c>
      <c r="G14" s="151">
        <v>3</v>
      </c>
      <c r="H14" s="151">
        <v>4</v>
      </c>
      <c r="I14" s="151">
        <v>1</v>
      </c>
      <c r="J14" s="151">
        <v>2</v>
      </c>
      <c r="K14" s="151">
        <v>0</v>
      </c>
      <c r="L14" s="147">
        <f t="shared" si="1"/>
        <v>3</v>
      </c>
      <c r="M14" s="151">
        <v>6</v>
      </c>
      <c r="N14" s="151">
        <v>1</v>
      </c>
      <c r="O14" s="151">
        <v>3</v>
      </c>
      <c r="P14" s="151">
        <v>0</v>
      </c>
      <c r="Q14" s="147">
        <f t="shared" si="2"/>
        <v>4</v>
      </c>
      <c r="R14" s="135">
        <f t="shared" si="3"/>
        <v>-1</v>
      </c>
      <c r="S14" s="151">
        <v>1</v>
      </c>
      <c r="T14" s="151">
        <v>5</v>
      </c>
      <c r="U14" s="165">
        <f t="shared" si="4"/>
        <v>-4</v>
      </c>
      <c r="V14" s="173" t="s">
        <v>10</v>
      </c>
      <c r="W14" s="180">
        <f>'９月'!D14</f>
        <v>2088</v>
      </c>
      <c r="X14" s="200">
        <f>'９月'!F14:F15</f>
        <v>1670</v>
      </c>
    </row>
    <row r="15" spans="1:24" ht="22.5" customHeight="1">
      <c r="A15" s="112"/>
      <c r="B15" s="120"/>
      <c r="C15" s="128" t="s">
        <v>28</v>
      </c>
      <c r="D15" s="136">
        <f t="shared" si="5"/>
        <v>2236</v>
      </c>
      <c r="E15" s="135">
        <f t="shared" si="0"/>
        <v>7</v>
      </c>
      <c r="F15" s="135"/>
      <c r="G15" s="151"/>
      <c r="H15" s="151">
        <v>5</v>
      </c>
      <c r="I15" s="151">
        <v>4</v>
      </c>
      <c r="J15" s="151">
        <v>4</v>
      </c>
      <c r="K15" s="151">
        <v>0</v>
      </c>
      <c r="L15" s="147">
        <f t="shared" si="1"/>
        <v>8</v>
      </c>
      <c r="M15" s="151">
        <v>4</v>
      </c>
      <c r="N15" s="151">
        <v>0</v>
      </c>
      <c r="O15" s="151">
        <v>2</v>
      </c>
      <c r="P15" s="151">
        <v>0</v>
      </c>
      <c r="Q15" s="147">
        <f t="shared" si="2"/>
        <v>2</v>
      </c>
      <c r="R15" s="135">
        <f t="shared" si="3"/>
        <v>6</v>
      </c>
      <c r="S15" s="151">
        <v>0</v>
      </c>
      <c r="T15" s="151">
        <v>0</v>
      </c>
      <c r="U15" s="165">
        <f t="shared" si="4"/>
        <v>0</v>
      </c>
      <c r="V15" s="173"/>
      <c r="W15" s="180">
        <f>'９月'!D15</f>
        <v>2229</v>
      </c>
      <c r="X15" s="201"/>
    </row>
    <row r="16" spans="1:24" ht="22.5" customHeight="1">
      <c r="A16" s="112" t="s">
        <v>19</v>
      </c>
      <c r="B16" s="121">
        <f>SUM(D16+D17)</f>
        <v>2520</v>
      </c>
      <c r="C16" s="128" t="s">
        <v>26</v>
      </c>
      <c r="D16" s="136">
        <f t="shared" si="5"/>
        <v>1257</v>
      </c>
      <c r="E16" s="135">
        <f t="shared" si="0"/>
        <v>-3</v>
      </c>
      <c r="F16" s="149">
        <f>X16+G16</f>
        <v>1325</v>
      </c>
      <c r="G16" s="151">
        <v>-5</v>
      </c>
      <c r="H16" s="151">
        <v>0</v>
      </c>
      <c r="I16" s="151">
        <v>2</v>
      </c>
      <c r="J16" s="151">
        <v>0</v>
      </c>
      <c r="K16" s="151">
        <v>0</v>
      </c>
      <c r="L16" s="147">
        <f t="shared" si="1"/>
        <v>2</v>
      </c>
      <c r="M16" s="151">
        <v>2</v>
      </c>
      <c r="N16" s="151">
        <v>1</v>
      </c>
      <c r="O16" s="151">
        <v>0</v>
      </c>
      <c r="P16" s="151">
        <v>0</v>
      </c>
      <c r="Q16" s="147">
        <f t="shared" si="2"/>
        <v>1</v>
      </c>
      <c r="R16" s="135">
        <f t="shared" si="3"/>
        <v>1</v>
      </c>
      <c r="S16" s="151">
        <v>0</v>
      </c>
      <c r="T16" s="151">
        <v>2</v>
      </c>
      <c r="U16" s="165">
        <f t="shared" si="4"/>
        <v>-2</v>
      </c>
      <c r="V16" s="173" t="s">
        <v>19</v>
      </c>
      <c r="W16" s="180">
        <f>'９月'!D16</f>
        <v>1260</v>
      </c>
      <c r="X16" s="200">
        <f>'９月'!F16:F17</f>
        <v>1330</v>
      </c>
    </row>
    <row r="17" spans="1:24" ht="22.5" customHeight="1">
      <c r="A17" s="112"/>
      <c r="B17" s="120"/>
      <c r="C17" s="128" t="s">
        <v>28</v>
      </c>
      <c r="D17" s="136">
        <f t="shared" si="5"/>
        <v>1263</v>
      </c>
      <c r="E17" s="135">
        <f t="shared" si="0"/>
        <v>-8</v>
      </c>
      <c r="F17" s="135"/>
      <c r="G17" s="151"/>
      <c r="H17" s="151">
        <v>0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3</v>
      </c>
      <c r="N17" s="151">
        <v>2</v>
      </c>
      <c r="O17" s="151">
        <v>0</v>
      </c>
      <c r="P17" s="151">
        <v>0</v>
      </c>
      <c r="Q17" s="147">
        <f t="shared" si="2"/>
        <v>2</v>
      </c>
      <c r="R17" s="135">
        <f t="shared" si="3"/>
        <v>-2</v>
      </c>
      <c r="S17" s="151">
        <v>0</v>
      </c>
      <c r="T17" s="151">
        <v>3</v>
      </c>
      <c r="U17" s="165">
        <f t="shared" si="4"/>
        <v>-3</v>
      </c>
      <c r="V17" s="173"/>
      <c r="W17" s="180">
        <f>'９月'!D17</f>
        <v>1271</v>
      </c>
      <c r="X17" s="201"/>
    </row>
    <row r="18" spans="1:24" ht="22.5" customHeight="1">
      <c r="A18" s="112" t="s">
        <v>15</v>
      </c>
      <c r="B18" s="121">
        <f>SUM(D18+D19)</f>
        <v>604</v>
      </c>
      <c r="C18" s="128" t="s">
        <v>26</v>
      </c>
      <c r="D18" s="136">
        <f t="shared" si="5"/>
        <v>310</v>
      </c>
      <c r="E18" s="135">
        <f t="shared" si="0"/>
        <v>-1</v>
      </c>
      <c r="F18" s="149">
        <f>X18+G18</f>
        <v>316</v>
      </c>
      <c r="G18" s="151">
        <v>-1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1</v>
      </c>
      <c r="U18" s="165">
        <f t="shared" si="4"/>
        <v>-1</v>
      </c>
      <c r="V18" s="173" t="s">
        <v>15</v>
      </c>
      <c r="W18" s="180">
        <f>'９月'!D18</f>
        <v>311</v>
      </c>
      <c r="X18" s="200">
        <f>'９月'!F18:F19</f>
        <v>317</v>
      </c>
    </row>
    <row r="19" spans="1:24" ht="22.5" customHeight="1">
      <c r="A19" s="112"/>
      <c r="B19" s="120"/>
      <c r="C19" s="128" t="s">
        <v>28</v>
      </c>
      <c r="D19" s="136">
        <f t="shared" si="5"/>
        <v>294</v>
      </c>
      <c r="E19" s="135">
        <f t="shared" si="0"/>
        <v>-3</v>
      </c>
      <c r="F19" s="135"/>
      <c r="G19" s="151"/>
      <c r="H19" s="151">
        <v>0</v>
      </c>
      <c r="I19" s="151">
        <v>0</v>
      </c>
      <c r="J19" s="151">
        <v>0</v>
      </c>
      <c r="K19" s="151">
        <v>1</v>
      </c>
      <c r="L19" s="147">
        <f t="shared" si="1"/>
        <v>1</v>
      </c>
      <c r="M19" s="151">
        <v>1</v>
      </c>
      <c r="N19" s="151">
        <v>1</v>
      </c>
      <c r="O19" s="151">
        <v>1</v>
      </c>
      <c r="P19" s="151">
        <v>0</v>
      </c>
      <c r="Q19" s="147">
        <f t="shared" si="2"/>
        <v>2</v>
      </c>
      <c r="R19" s="135">
        <f t="shared" si="3"/>
        <v>-1</v>
      </c>
      <c r="S19" s="151">
        <v>0</v>
      </c>
      <c r="T19" s="151">
        <v>1</v>
      </c>
      <c r="U19" s="165">
        <f t="shared" si="4"/>
        <v>-1</v>
      </c>
      <c r="V19" s="173"/>
      <c r="W19" s="180">
        <f>'９月'!D19</f>
        <v>297</v>
      </c>
      <c r="X19" s="201"/>
    </row>
    <row r="20" spans="1:24" ht="22.5" customHeight="1">
      <c r="A20" s="112" t="s">
        <v>20</v>
      </c>
      <c r="B20" s="121">
        <f>SUM(D20+D21)</f>
        <v>689</v>
      </c>
      <c r="C20" s="128" t="s">
        <v>26</v>
      </c>
      <c r="D20" s="136">
        <f t="shared" si="5"/>
        <v>314</v>
      </c>
      <c r="E20" s="135">
        <f t="shared" si="0"/>
        <v>1</v>
      </c>
      <c r="F20" s="149">
        <f>X20+G20</f>
        <v>363</v>
      </c>
      <c r="G20" s="151">
        <v>3</v>
      </c>
      <c r="H20" s="151">
        <v>0</v>
      </c>
      <c r="I20" s="151">
        <v>0</v>
      </c>
      <c r="J20" s="151">
        <v>2</v>
      </c>
      <c r="K20" s="151">
        <v>0</v>
      </c>
      <c r="L20" s="147">
        <f t="shared" si="1"/>
        <v>2</v>
      </c>
      <c r="M20" s="151">
        <v>0</v>
      </c>
      <c r="N20" s="151">
        <v>0</v>
      </c>
      <c r="O20" s="151">
        <v>0</v>
      </c>
      <c r="P20" s="151">
        <v>0</v>
      </c>
      <c r="Q20" s="147">
        <f t="shared" si="2"/>
        <v>0</v>
      </c>
      <c r="R20" s="135">
        <f t="shared" si="3"/>
        <v>2</v>
      </c>
      <c r="S20" s="151">
        <v>0</v>
      </c>
      <c r="T20" s="151">
        <v>1</v>
      </c>
      <c r="U20" s="165">
        <f t="shared" si="4"/>
        <v>-1</v>
      </c>
      <c r="V20" s="173" t="s">
        <v>20</v>
      </c>
      <c r="W20" s="180">
        <f>'９月'!D20</f>
        <v>313</v>
      </c>
      <c r="X20" s="200">
        <f>'９月'!F20:F21</f>
        <v>360</v>
      </c>
    </row>
    <row r="21" spans="1:24" ht="22.5" customHeight="1">
      <c r="A21" s="112"/>
      <c r="B21" s="120"/>
      <c r="C21" s="128" t="s">
        <v>28</v>
      </c>
      <c r="D21" s="136">
        <f t="shared" si="5"/>
        <v>375</v>
      </c>
      <c r="E21" s="135">
        <f t="shared" si="0"/>
        <v>2</v>
      </c>
      <c r="F21" s="135"/>
      <c r="G21" s="151"/>
      <c r="H21" s="151">
        <v>0</v>
      </c>
      <c r="I21" s="151">
        <v>0</v>
      </c>
      <c r="J21" s="151">
        <v>2</v>
      </c>
      <c r="K21" s="151">
        <v>0</v>
      </c>
      <c r="L21" s="147">
        <f t="shared" si="1"/>
        <v>2</v>
      </c>
      <c r="M21" s="151">
        <v>0</v>
      </c>
      <c r="N21" s="151">
        <v>0</v>
      </c>
      <c r="O21" s="151">
        <v>0</v>
      </c>
      <c r="P21" s="151">
        <v>0</v>
      </c>
      <c r="Q21" s="147">
        <f t="shared" si="2"/>
        <v>0</v>
      </c>
      <c r="R21" s="135">
        <f t="shared" si="3"/>
        <v>2</v>
      </c>
      <c r="S21" s="151">
        <v>0</v>
      </c>
      <c r="T21" s="151">
        <v>0</v>
      </c>
      <c r="U21" s="165">
        <f t="shared" si="4"/>
        <v>0</v>
      </c>
      <c r="V21" s="173"/>
      <c r="W21" s="180">
        <f>'９月'!D21</f>
        <v>373</v>
      </c>
      <c r="X21" s="201"/>
    </row>
    <row r="22" spans="1:24" ht="22.5" customHeight="1">
      <c r="A22" s="112" t="s">
        <v>23</v>
      </c>
      <c r="B22" s="121">
        <f>SUM(D22+D23)</f>
        <v>3532</v>
      </c>
      <c r="C22" s="128" t="s">
        <v>26</v>
      </c>
      <c r="D22" s="136">
        <f t="shared" si="5"/>
        <v>1615</v>
      </c>
      <c r="E22" s="135">
        <f t="shared" si="0"/>
        <v>-4</v>
      </c>
      <c r="F22" s="149">
        <f>X22+G22</f>
        <v>1476</v>
      </c>
      <c r="G22" s="151">
        <v>2</v>
      </c>
      <c r="H22" s="151">
        <v>4</v>
      </c>
      <c r="I22" s="151">
        <v>2</v>
      </c>
      <c r="J22" s="151">
        <v>1</v>
      </c>
      <c r="K22" s="151">
        <v>0</v>
      </c>
      <c r="L22" s="147">
        <f t="shared" si="1"/>
        <v>3</v>
      </c>
      <c r="M22" s="151">
        <v>0</v>
      </c>
      <c r="N22" s="151">
        <v>2</v>
      </c>
      <c r="O22" s="151">
        <v>3</v>
      </c>
      <c r="P22" s="151">
        <v>0</v>
      </c>
      <c r="Q22" s="147">
        <f t="shared" si="2"/>
        <v>5</v>
      </c>
      <c r="R22" s="135">
        <f t="shared" si="3"/>
        <v>-2</v>
      </c>
      <c r="S22" s="151">
        <v>0</v>
      </c>
      <c r="T22" s="151">
        <v>6</v>
      </c>
      <c r="U22" s="165">
        <f t="shared" si="4"/>
        <v>-6</v>
      </c>
      <c r="V22" s="173" t="s">
        <v>23</v>
      </c>
      <c r="W22" s="180">
        <f>'９月'!D22</f>
        <v>1619</v>
      </c>
      <c r="X22" s="200">
        <f>'９月'!F22:F23</f>
        <v>1474</v>
      </c>
    </row>
    <row r="23" spans="1:24" ht="22.5" customHeight="1">
      <c r="A23" s="112"/>
      <c r="B23" s="120"/>
      <c r="C23" s="128" t="s">
        <v>28</v>
      </c>
      <c r="D23" s="136">
        <f t="shared" si="5"/>
        <v>1917</v>
      </c>
      <c r="E23" s="135">
        <f t="shared" si="0"/>
        <v>-1</v>
      </c>
      <c r="F23" s="135"/>
      <c r="G23" s="151"/>
      <c r="H23" s="151">
        <v>2</v>
      </c>
      <c r="I23" s="151">
        <v>2</v>
      </c>
      <c r="J23" s="151">
        <v>3</v>
      </c>
      <c r="K23" s="151">
        <v>0</v>
      </c>
      <c r="L23" s="147">
        <f t="shared" si="1"/>
        <v>5</v>
      </c>
      <c r="M23" s="151">
        <v>1</v>
      </c>
      <c r="N23" s="151">
        <v>2</v>
      </c>
      <c r="O23" s="151">
        <v>2</v>
      </c>
      <c r="P23" s="151">
        <v>0</v>
      </c>
      <c r="Q23" s="147">
        <f t="shared" si="2"/>
        <v>4</v>
      </c>
      <c r="R23" s="135">
        <f t="shared" si="3"/>
        <v>1</v>
      </c>
      <c r="S23" s="151">
        <v>1</v>
      </c>
      <c r="T23" s="151">
        <v>4</v>
      </c>
      <c r="U23" s="165">
        <f t="shared" si="4"/>
        <v>-3</v>
      </c>
      <c r="V23" s="173"/>
      <c r="W23" s="180">
        <f>'９月'!D23</f>
        <v>1918</v>
      </c>
      <c r="X23" s="201"/>
    </row>
    <row r="24" spans="1:24" ht="22.5" customHeight="1">
      <c r="A24" s="112" t="s">
        <v>25</v>
      </c>
      <c r="B24" s="121">
        <f>SUM(D24+D25)</f>
        <v>7771</v>
      </c>
      <c r="C24" s="128" t="s">
        <v>26</v>
      </c>
      <c r="D24" s="136">
        <f t="shared" si="5"/>
        <v>3729</v>
      </c>
      <c r="E24" s="135">
        <f t="shared" si="0"/>
        <v>-4</v>
      </c>
      <c r="F24" s="149">
        <f>X24+G24</f>
        <v>3537</v>
      </c>
      <c r="G24" s="151">
        <v>7</v>
      </c>
      <c r="H24" s="151">
        <v>6</v>
      </c>
      <c r="I24" s="151">
        <v>2</v>
      </c>
      <c r="J24" s="151">
        <v>4</v>
      </c>
      <c r="K24" s="151">
        <v>0</v>
      </c>
      <c r="L24" s="147">
        <f t="shared" si="1"/>
        <v>6</v>
      </c>
      <c r="M24" s="151">
        <v>6</v>
      </c>
      <c r="N24" s="151">
        <v>3</v>
      </c>
      <c r="O24" s="151">
        <v>1</v>
      </c>
      <c r="P24" s="151">
        <v>0</v>
      </c>
      <c r="Q24" s="147">
        <f t="shared" si="2"/>
        <v>4</v>
      </c>
      <c r="R24" s="135">
        <f t="shared" si="3"/>
        <v>2</v>
      </c>
      <c r="S24" s="151">
        <v>3</v>
      </c>
      <c r="T24" s="151">
        <v>9</v>
      </c>
      <c r="U24" s="165">
        <f t="shared" si="4"/>
        <v>-6</v>
      </c>
      <c r="V24" s="173" t="s">
        <v>25</v>
      </c>
      <c r="W24" s="180">
        <f>'９月'!D24</f>
        <v>3733</v>
      </c>
      <c r="X24" s="201">
        <f>'９月'!F24:F25</f>
        <v>3530</v>
      </c>
    </row>
    <row r="25" spans="1:24" ht="22.5" customHeight="1">
      <c r="A25" s="113"/>
      <c r="B25" s="122"/>
      <c r="C25" s="130" t="s">
        <v>28</v>
      </c>
      <c r="D25" s="137">
        <f t="shared" si="5"/>
        <v>4042</v>
      </c>
      <c r="E25" s="141">
        <f t="shared" si="0"/>
        <v>-10</v>
      </c>
      <c r="F25" s="141"/>
      <c r="G25" s="152"/>
      <c r="H25" s="152">
        <v>6</v>
      </c>
      <c r="I25" s="152">
        <v>0</v>
      </c>
      <c r="J25" s="152">
        <v>4</v>
      </c>
      <c r="K25" s="152">
        <v>0</v>
      </c>
      <c r="L25" s="157">
        <f t="shared" si="1"/>
        <v>4</v>
      </c>
      <c r="M25" s="152">
        <v>7</v>
      </c>
      <c r="N25" s="152">
        <v>3</v>
      </c>
      <c r="O25" s="152">
        <v>3</v>
      </c>
      <c r="P25" s="152">
        <v>0</v>
      </c>
      <c r="Q25" s="157">
        <f t="shared" si="2"/>
        <v>6</v>
      </c>
      <c r="R25" s="141">
        <f t="shared" si="3"/>
        <v>-2</v>
      </c>
      <c r="S25" s="152">
        <v>0</v>
      </c>
      <c r="T25" s="152">
        <v>7</v>
      </c>
      <c r="U25" s="166">
        <f t="shared" si="4"/>
        <v>-7</v>
      </c>
      <c r="V25" s="174"/>
      <c r="W25" s="182">
        <f>'９月'!D25</f>
        <v>4052</v>
      </c>
      <c r="X25" s="202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26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114" t="s">
        <v>38</v>
      </c>
      <c r="C1" s="114"/>
      <c r="D1" s="114"/>
      <c r="E1" s="114"/>
      <c r="F1" s="243"/>
      <c r="G1" s="143"/>
    </row>
    <row r="2" spans="1:24" ht="22.5" customHeight="1">
      <c r="B2" s="115" t="s">
        <v>79</v>
      </c>
      <c r="C2" s="115"/>
      <c r="D2" s="115"/>
      <c r="E2" s="115"/>
      <c r="F2" s="142"/>
      <c r="G2" s="142"/>
      <c r="K2" s="156" t="s">
        <v>76</v>
      </c>
      <c r="L2" s="156"/>
      <c r="M2" s="156"/>
      <c r="O2" s="156" t="s">
        <v>39</v>
      </c>
      <c r="P2" s="156"/>
      <c r="Q2" s="156"/>
      <c r="R2" s="156"/>
      <c r="S2" s="159">
        <f>B6/F6</f>
        <v>2.1805641147191279</v>
      </c>
      <c r="T2" t="s">
        <v>42</v>
      </c>
      <c r="V2" t="s">
        <v>58</v>
      </c>
    </row>
    <row r="3" spans="1:24" ht="22.5" customHeight="1">
      <c r="A3" s="106"/>
      <c r="B3" s="116" t="s">
        <v>62</v>
      </c>
      <c r="C3" s="124" t="s">
        <v>64</v>
      </c>
      <c r="D3" s="131"/>
      <c r="E3" s="138" t="s">
        <v>73</v>
      </c>
      <c r="F3" s="144" t="s">
        <v>46</v>
      </c>
      <c r="G3" s="144" t="s">
        <v>74</v>
      </c>
      <c r="H3" s="153" t="s">
        <v>71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 t="s">
        <v>72</v>
      </c>
      <c r="T3" s="153"/>
      <c r="U3" s="160"/>
      <c r="V3" s="167"/>
      <c r="W3" s="175" t="s">
        <v>4</v>
      </c>
      <c r="X3" s="183"/>
    </row>
    <row r="4" spans="1:24" ht="22.5" customHeight="1">
      <c r="A4" s="107"/>
      <c r="B4" s="117"/>
      <c r="C4" s="125"/>
      <c r="D4" s="132"/>
      <c r="E4" s="139"/>
      <c r="F4" s="145"/>
      <c r="G4" s="145"/>
      <c r="H4" s="154" t="s">
        <v>70</v>
      </c>
      <c r="I4" s="154"/>
      <c r="J4" s="154"/>
      <c r="K4" s="154"/>
      <c r="L4" s="154" t="s">
        <v>24</v>
      </c>
      <c r="M4" s="154" t="s">
        <v>69</v>
      </c>
      <c r="N4" s="154"/>
      <c r="O4" s="154"/>
      <c r="P4" s="154"/>
      <c r="Q4" s="154" t="s">
        <v>24</v>
      </c>
      <c r="R4" s="139" t="s">
        <v>27</v>
      </c>
      <c r="S4" s="154" t="s">
        <v>35</v>
      </c>
      <c r="T4" s="154" t="s">
        <v>37</v>
      </c>
      <c r="U4" s="161" t="s">
        <v>16</v>
      </c>
      <c r="V4" s="168"/>
      <c r="W4" s="176" t="s">
        <v>62</v>
      </c>
      <c r="X4" s="184" t="s">
        <v>46</v>
      </c>
    </row>
    <row r="5" spans="1:24" ht="22.5" customHeight="1">
      <c r="A5" s="108"/>
      <c r="B5" s="118"/>
      <c r="C5" s="126"/>
      <c r="D5" s="133"/>
      <c r="E5" s="140"/>
      <c r="F5" s="146"/>
      <c r="G5" s="146"/>
      <c r="H5" s="155" t="s">
        <v>29</v>
      </c>
      <c r="I5" s="155" t="s">
        <v>32</v>
      </c>
      <c r="J5" s="155" t="s">
        <v>33</v>
      </c>
      <c r="K5" s="155" t="s">
        <v>17</v>
      </c>
      <c r="L5" s="155"/>
      <c r="M5" s="155" t="s">
        <v>29</v>
      </c>
      <c r="N5" s="155" t="s">
        <v>32</v>
      </c>
      <c r="O5" s="155" t="s">
        <v>33</v>
      </c>
      <c r="P5" s="155" t="s">
        <v>17</v>
      </c>
      <c r="Q5" s="155"/>
      <c r="R5" s="155"/>
      <c r="S5" s="155"/>
      <c r="T5" s="155"/>
      <c r="U5" s="162"/>
      <c r="V5" s="169"/>
      <c r="W5" s="177"/>
      <c r="X5" s="185"/>
    </row>
    <row r="6" spans="1:24" ht="22.5" customHeight="1">
      <c r="A6" s="109" t="s">
        <v>0</v>
      </c>
      <c r="B6" s="119">
        <f>SUM(D6+D7)</f>
        <v>45999</v>
      </c>
      <c r="C6" s="127" t="s">
        <v>26</v>
      </c>
      <c r="D6" s="134">
        <f>SUMIF(C8:C25,"男",D8:D25)</f>
        <v>21690</v>
      </c>
      <c r="E6" s="135">
        <f t="shared" ref="E6:E25" si="0">SUM(H6:K6,S6)-SUM(M6:P6,T6)</f>
        <v>-30</v>
      </c>
      <c r="F6" s="134">
        <f>X6+G6</f>
        <v>21095</v>
      </c>
      <c r="G6" s="134">
        <f>SUM(G8:G25)</f>
        <v>-12</v>
      </c>
      <c r="H6" s="134">
        <f>SUMIF(C8:C25,"男",H8:H25)</f>
        <v>75</v>
      </c>
      <c r="I6" s="134">
        <f>SUMIF(C8:C25,"男",I8:I25)</f>
        <v>14</v>
      </c>
      <c r="J6" s="134">
        <f>SUMIF(C8:C25,"男",J8:J25)</f>
        <v>26</v>
      </c>
      <c r="K6" s="134">
        <f>SUMIF(C8:C25,"男",K8:K25)</f>
        <v>3</v>
      </c>
      <c r="L6" s="134">
        <f t="shared" ref="L6:L25" si="1">SUM(I6:K6)</f>
        <v>43</v>
      </c>
      <c r="M6" s="134">
        <f>SUMIF(C8:C25,"男",M8:M25)</f>
        <v>75</v>
      </c>
      <c r="N6" s="134">
        <f>SUMIF(C8:C25,"男",N8:N25)</f>
        <v>19</v>
      </c>
      <c r="O6" s="134">
        <f>SUMIF(C8:C25,"男",O8:O25)</f>
        <v>28</v>
      </c>
      <c r="P6" s="134">
        <f>SUMIF(C8:C25,"男",P8:P25)</f>
        <v>0</v>
      </c>
      <c r="Q6" s="134">
        <f t="shared" ref="Q6:Q25" si="2">SUM(N6:P6)</f>
        <v>47</v>
      </c>
      <c r="R6" s="134">
        <f t="shared" ref="R6:R25" si="3">SUM(L6-Q6)</f>
        <v>-4</v>
      </c>
      <c r="S6" s="134">
        <f>SUMIF(C8:C25,"男",S8:S25)</f>
        <v>7</v>
      </c>
      <c r="T6" s="134">
        <f>SUMIF(C8:C25,"男",T8:T25)</f>
        <v>33</v>
      </c>
      <c r="U6" s="163">
        <f t="shared" ref="U6:U25" si="4">SUM(S6-T6)</f>
        <v>-26</v>
      </c>
      <c r="V6" s="170" t="s">
        <v>0</v>
      </c>
      <c r="W6" s="178">
        <f>SUMIF(C8:C25,"男",W8:W25)</f>
        <v>21720</v>
      </c>
      <c r="X6" s="186">
        <f>SUM(X8:X25)</f>
        <v>21107</v>
      </c>
    </row>
    <row r="7" spans="1:24" ht="22.5" customHeight="1">
      <c r="A7" s="110"/>
      <c r="B7" s="120"/>
      <c r="C7" s="128" t="s">
        <v>28</v>
      </c>
      <c r="D7" s="135">
        <f>SUMIF(C8:C25,"女",D8:D25)</f>
        <v>24309</v>
      </c>
      <c r="E7" s="135">
        <f t="shared" si="0"/>
        <v>-16</v>
      </c>
      <c r="F7" s="147"/>
      <c r="G7" s="147"/>
      <c r="H7" s="147">
        <f>SUMIF(C8:C25,"女",H8:H25)</f>
        <v>72</v>
      </c>
      <c r="I7" s="147">
        <f>SUMIF(C8:C25,"女",I8:I25)</f>
        <v>12</v>
      </c>
      <c r="J7" s="147">
        <f>SUMIF(C8:C25,"女",J8:J25)</f>
        <v>32</v>
      </c>
      <c r="K7" s="147">
        <f>SUMIF(C8:C25,"女",K8:K25)</f>
        <v>1</v>
      </c>
      <c r="L7" s="135">
        <f t="shared" si="1"/>
        <v>45</v>
      </c>
      <c r="M7" s="147">
        <f>SUMIF(C8:C25,"女",M8:M25)</f>
        <v>72</v>
      </c>
      <c r="N7" s="147">
        <f>SUMIF(C8:C25,"女",N8:N25)</f>
        <v>23</v>
      </c>
      <c r="O7" s="147">
        <f>SUMIF(C8:C25,"女",O8:O25)</f>
        <v>15</v>
      </c>
      <c r="P7" s="147">
        <f>SUMIF(C8:C25,"女",P8:P25)</f>
        <v>0</v>
      </c>
      <c r="Q7" s="147">
        <f t="shared" si="2"/>
        <v>38</v>
      </c>
      <c r="R7" s="135">
        <f t="shared" si="3"/>
        <v>7</v>
      </c>
      <c r="S7" s="135">
        <f>SUMIF(C8:C25,"女",S8:S25)</f>
        <v>8</v>
      </c>
      <c r="T7" s="135">
        <f>SUMIF(C8:C44,"女",T8:T25)</f>
        <v>31</v>
      </c>
      <c r="U7" s="164">
        <f t="shared" si="4"/>
        <v>-23</v>
      </c>
      <c r="V7" s="171"/>
      <c r="W7" s="179">
        <f>SUMIF(C8:C25,"女",W8:W25)</f>
        <v>24325</v>
      </c>
      <c r="X7" s="187"/>
    </row>
    <row r="8" spans="1:24" ht="22.5" customHeight="1">
      <c r="A8" s="111" t="s">
        <v>6</v>
      </c>
      <c r="B8" s="121">
        <f>SUM(D8+D9)</f>
        <v>5074</v>
      </c>
      <c r="C8" s="129" t="s">
        <v>26</v>
      </c>
      <c r="D8" s="136">
        <f t="shared" ref="D8:D25" si="5">E8+W8</f>
        <v>2322</v>
      </c>
      <c r="E8" s="135">
        <f t="shared" si="0"/>
        <v>-2</v>
      </c>
      <c r="F8" s="148">
        <f>X8+G8</f>
        <v>2179</v>
      </c>
      <c r="G8" s="150">
        <v>-7</v>
      </c>
      <c r="H8" s="150">
        <v>7</v>
      </c>
      <c r="I8" s="150">
        <v>2</v>
      </c>
      <c r="J8" s="150">
        <v>0</v>
      </c>
      <c r="K8" s="150">
        <v>0</v>
      </c>
      <c r="L8" s="135">
        <f t="shared" si="1"/>
        <v>2</v>
      </c>
      <c r="M8" s="150">
        <v>5</v>
      </c>
      <c r="N8" s="150">
        <v>1</v>
      </c>
      <c r="O8" s="150">
        <v>0</v>
      </c>
      <c r="P8" s="150">
        <v>0</v>
      </c>
      <c r="Q8" s="135">
        <f t="shared" si="2"/>
        <v>1</v>
      </c>
      <c r="R8" s="135">
        <f t="shared" si="3"/>
        <v>1</v>
      </c>
      <c r="S8" s="150">
        <v>1</v>
      </c>
      <c r="T8" s="150">
        <v>6</v>
      </c>
      <c r="U8" s="165">
        <f t="shared" si="4"/>
        <v>-5</v>
      </c>
      <c r="V8" s="172" t="s">
        <v>6</v>
      </c>
      <c r="W8" s="180">
        <v>2324</v>
      </c>
      <c r="X8" s="200">
        <f>'１０月'!F8:F9</f>
        <v>2186</v>
      </c>
    </row>
    <row r="9" spans="1:24" ht="22.5" customHeight="1">
      <c r="A9" s="112"/>
      <c r="B9" s="120"/>
      <c r="C9" s="128" t="s">
        <v>28</v>
      </c>
      <c r="D9" s="136">
        <f t="shared" si="5"/>
        <v>2752</v>
      </c>
      <c r="E9" s="135">
        <f t="shared" si="0"/>
        <v>-7</v>
      </c>
      <c r="F9" s="135"/>
      <c r="G9" s="151"/>
      <c r="H9" s="151">
        <v>10</v>
      </c>
      <c r="I9" s="151">
        <v>2</v>
      </c>
      <c r="J9" s="151">
        <v>0</v>
      </c>
      <c r="K9" s="151">
        <v>0</v>
      </c>
      <c r="L9" s="147">
        <f t="shared" si="1"/>
        <v>2</v>
      </c>
      <c r="M9" s="151">
        <v>10</v>
      </c>
      <c r="N9" s="151">
        <v>0</v>
      </c>
      <c r="O9" s="151">
        <v>3</v>
      </c>
      <c r="P9" s="151">
        <v>0</v>
      </c>
      <c r="Q9" s="147">
        <f t="shared" si="2"/>
        <v>3</v>
      </c>
      <c r="R9" s="135">
        <f t="shared" si="3"/>
        <v>-1</v>
      </c>
      <c r="S9" s="151">
        <v>1</v>
      </c>
      <c r="T9" s="151">
        <v>7</v>
      </c>
      <c r="U9" s="165">
        <f t="shared" si="4"/>
        <v>-6</v>
      </c>
      <c r="V9" s="173"/>
      <c r="W9" s="180">
        <v>2759</v>
      </c>
      <c r="X9" s="201"/>
    </row>
    <row r="10" spans="1:24" ht="22.5" customHeight="1">
      <c r="A10" s="112" t="s">
        <v>12</v>
      </c>
      <c r="B10" s="121">
        <f>SUM(D10+D11)</f>
        <v>17355</v>
      </c>
      <c r="C10" s="128" t="s">
        <v>26</v>
      </c>
      <c r="D10" s="136">
        <f t="shared" si="5"/>
        <v>8150</v>
      </c>
      <c r="E10" s="135">
        <f t="shared" si="0"/>
        <v>-8</v>
      </c>
      <c r="F10" s="149">
        <f>X10+G10</f>
        <v>8031</v>
      </c>
      <c r="G10" s="151">
        <v>0</v>
      </c>
      <c r="H10" s="151">
        <v>38</v>
      </c>
      <c r="I10" s="151">
        <v>8</v>
      </c>
      <c r="J10" s="151">
        <v>9</v>
      </c>
      <c r="K10" s="151">
        <v>3</v>
      </c>
      <c r="L10" s="147">
        <f t="shared" si="1"/>
        <v>20</v>
      </c>
      <c r="M10" s="151">
        <v>38</v>
      </c>
      <c r="N10" s="151">
        <v>14</v>
      </c>
      <c r="O10" s="151">
        <v>11</v>
      </c>
      <c r="P10" s="151">
        <v>0</v>
      </c>
      <c r="Q10" s="147">
        <f t="shared" si="2"/>
        <v>25</v>
      </c>
      <c r="R10" s="135">
        <f t="shared" si="3"/>
        <v>-5</v>
      </c>
      <c r="S10" s="151">
        <v>5</v>
      </c>
      <c r="T10" s="151">
        <v>8</v>
      </c>
      <c r="U10" s="165">
        <f t="shared" si="4"/>
        <v>-3</v>
      </c>
      <c r="V10" s="173" t="s">
        <v>12</v>
      </c>
      <c r="W10" s="180">
        <v>8158</v>
      </c>
      <c r="X10" s="200">
        <f>'１０月'!F10:F11</f>
        <v>8031</v>
      </c>
    </row>
    <row r="11" spans="1:24" ht="22.5" customHeight="1">
      <c r="A11" s="112"/>
      <c r="B11" s="120"/>
      <c r="C11" s="128" t="s">
        <v>28</v>
      </c>
      <c r="D11" s="136">
        <f t="shared" si="5"/>
        <v>9205</v>
      </c>
      <c r="E11" s="135">
        <f t="shared" si="0"/>
        <v>-3</v>
      </c>
      <c r="F11" s="135"/>
      <c r="G11" s="151"/>
      <c r="H11" s="151">
        <v>40</v>
      </c>
      <c r="I11" s="151">
        <v>4</v>
      </c>
      <c r="J11" s="151">
        <v>14</v>
      </c>
      <c r="K11" s="151">
        <v>1</v>
      </c>
      <c r="L11" s="147">
        <f t="shared" si="1"/>
        <v>19</v>
      </c>
      <c r="M11" s="151">
        <v>35</v>
      </c>
      <c r="N11" s="151">
        <v>13</v>
      </c>
      <c r="O11" s="151">
        <v>8</v>
      </c>
      <c r="P11" s="151">
        <v>0</v>
      </c>
      <c r="Q11" s="147">
        <f t="shared" si="2"/>
        <v>21</v>
      </c>
      <c r="R11" s="135">
        <f t="shared" si="3"/>
        <v>-2</v>
      </c>
      <c r="S11" s="151">
        <v>2</v>
      </c>
      <c r="T11" s="151">
        <v>8</v>
      </c>
      <c r="U11" s="165">
        <f t="shared" si="4"/>
        <v>-6</v>
      </c>
      <c r="V11" s="173"/>
      <c r="W11" s="180">
        <v>9208</v>
      </c>
      <c r="X11" s="201"/>
    </row>
    <row r="12" spans="1:24" ht="22.5" customHeight="1">
      <c r="A12" s="112" t="s">
        <v>13</v>
      </c>
      <c r="B12" s="121">
        <f>SUM(D12+D13)</f>
        <v>4153</v>
      </c>
      <c r="C12" s="128" t="s">
        <v>26</v>
      </c>
      <c r="D12" s="136">
        <f t="shared" si="5"/>
        <v>1923</v>
      </c>
      <c r="E12" s="135">
        <f t="shared" si="0"/>
        <v>-9</v>
      </c>
      <c r="F12" s="149">
        <f>X12+G12</f>
        <v>2194</v>
      </c>
      <c r="G12" s="151">
        <v>-6</v>
      </c>
      <c r="H12" s="151">
        <v>6</v>
      </c>
      <c r="I12" s="151">
        <v>0</v>
      </c>
      <c r="J12" s="151">
        <v>5</v>
      </c>
      <c r="K12" s="151">
        <v>0</v>
      </c>
      <c r="L12" s="147">
        <f t="shared" si="1"/>
        <v>5</v>
      </c>
      <c r="M12" s="151">
        <v>10</v>
      </c>
      <c r="N12" s="151">
        <v>1</v>
      </c>
      <c r="O12" s="151">
        <v>6</v>
      </c>
      <c r="P12" s="151">
        <v>0</v>
      </c>
      <c r="Q12" s="147">
        <f t="shared" si="2"/>
        <v>7</v>
      </c>
      <c r="R12" s="135">
        <f t="shared" si="3"/>
        <v>-2</v>
      </c>
      <c r="S12" s="151">
        <v>0</v>
      </c>
      <c r="T12" s="151">
        <v>3</v>
      </c>
      <c r="U12" s="165">
        <f t="shared" si="4"/>
        <v>-3</v>
      </c>
      <c r="V12" s="173" t="s">
        <v>13</v>
      </c>
      <c r="W12" s="180">
        <v>1932</v>
      </c>
      <c r="X12" s="200">
        <f>'１０月'!F12:F13</f>
        <v>2200</v>
      </c>
    </row>
    <row r="13" spans="1:24" ht="22.5" customHeight="1">
      <c r="A13" s="112"/>
      <c r="B13" s="120"/>
      <c r="C13" s="128" t="s">
        <v>28</v>
      </c>
      <c r="D13" s="136">
        <f t="shared" si="5"/>
        <v>2230</v>
      </c>
      <c r="E13" s="135">
        <f t="shared" si="0"/>
        <v>-1</v>
      </c>
      <c r="F13" s="135"/>
      <c r="G13" s="151"/>
      <c r="H13" s="151">
        <v>3</v>
      </c>
      <c r="I13" s="151">
        <v>1</v>
      </c>
      <c r="J13" s="151">
        <v>3</v>
      </c>
      <c r="K13" s="151">
        <v>0</v>
      </c>
      <c r="L13" s="147">
        <f t="shared" si="1"/>
        <v>4</v>
      </c>
      <c r="M13" s="151">
        <v>3</v>
      </c>
      <c r="N13" s="151">
        <v>2</v>
      </c>
      <c r="O13" s="151">
        <v>2</v>
      </c>
      <c r="P13" s="151">
        <v>0</v>
      </c>
      <c r="Q13" s="147">
        <f t="shared" si="2"/>
        <v>4</v>
      </c>
      <c r="R13" s="135">
        <f t="shared" si="3"/>
        <v>0</v>
      </c>
      <c r="S13" s="151">
        <v>1</v>
      </c>
      <c r="T13" s="151">
        <v>2</v>
      </c>
      <c r="U13" s="165">
        <f t="shared" si="4"/>
        <v>-1</v>
      </c>
      <c r="V13" s="173"/>
      <c r="W13" s="180">
        <v>2231</v>
      </c>
      <c r="X13" s="201"/>
    </row>
    <row r="14" spans="1:24" ht="22.5" customHeight="1">
      <c r="A14" s="112" t="s">
        <v>10</v>
      </c>
      <c r="B14" s="121">
        <f>SUM(D14+D15)</f>
        <v>4319</v>
      </c>
      <c r="C14" s="128" t="s">
        <v>26</v>
      </c>
      <c r="D14" s="136">
        <f t="shared" si="5"/>
        <v>2084</v>
      </c>
      <c r="E14" s="135">
        <f t="shared" si="0"/>
        <v>3</v>
      </c>
      <c r="F14" s="149">
        <f>X14+G14</f>
        <v>1674</v>
      </c>
      <c r="G14" s="151">
        <v>1</v>
      </c>
      <c r="H14" s="151">
        <v>9</v>
      </c>
      <c r="I14" s="151">
        <v>2</v>
      </c>
      <c r="J14" s="151">
        <v>3</v>
      </c>
      <c r="K14" s="151">
        <v>0</v>
      </c>
      <c r="L14" s="147">
        <f t="shared" si="1"/>
        <v>5</v>
      </c>
      <c r="M14" s="151">
        <v>7</v>
      </c>
      <c r="N14" s="151">
        <v>0</v>
      </c>
      <c r="O14" s="151">
        <v>3</v>
      </c>
      <c r="P14" s="151">
        <v>0</v>
      </c>
      <c r="Q14" s="147">
        <f t="shared" si="2"/>
        <v>3</v>
      </c>
      <c r="R14" s="135">
        <f t="shared" si="3"/>
        <v>2</v>
      </c>
      <c r="S14" s="151">
        <v>0</v>
      </c>
      <c r="T14" s="151">
        <v>1</v>
      </c>
      <c r="U14" s="165">
        <f t="shared" si="4"/>
        <v>-1</v>
      </c>
      <c r="V14" s="173" t="s">
        <v>10</v>
      </c>
      <c r="W14" s="180">
        <v>2081</v>
      </c>
      <c r="X14" s="200">
        <f>'１０月'!F14:F15</f>
        <v>1673</v>
      </c>
    </row>
    <row r="15" spans="1:24" ht="22.5" customHeight="1">
      <c r="A15" s="112"/>
      <c r="B15" s="120"/>
      <c r="C15" s="128" t="s">
        <v>28</v>
      </c>
      <c r="D15" s="136">
        <f t="shared" si="5"/>
        <v>2235</v>
      </c>
      <c r="E15" s="135">
        <f t="shared" si="0"/>
        <v>-1</v>
      </c>
      <c r="F15" s="135"/>
      <c r="G15" s="151"/>
      <c r="H15" s="151">
        <v>11</v>
      </c>
      <c r="I15" s="151">
        <v>0</v>
      </c>
      <c r="J15" s="151">
        <v>0</v>
      </c>
      <c r="K15" s="151">
        <v>0</v>
      </c>
      <c r="L15" s="147">
        <f t="shared" si="1"/>
        <v>0</v>
      </c>
      <c r="M15" s="151">
        <v>8</v>
      </c>
      <c r="N15" s="151">
        <v>2</v>
      </c>
      <c r="O15" s="151">
        <v>2</v>
      </c>
      <c r="P15" s="151">
        <v>0</v>
      </c>
      <c r="Q15" s="147">
        <f t="shared" si="2"/>
        <v>4</v>
      </c>
      <c r="R15" s="135">
        <f t="shared" si="3"/>
        <v>-4</v>
      </c>
      <c r="S15" s="151">
        <v>1</v>
      </c>
      <c r="T15" s="151">
        <v>1</v>
      </c>
      <c r="U15" s="165">
        <f t="shared" si="4"/>
        <v>0</v>
      </c>
      <c r="V15" s="173"/>
      <c r="W15" s="180">
        <v>2236</v>
      </c>
      <c r="X15" s="201"/>
    </row>
    <row r="16" spans="1:24" ht="22.5" customHeight="1">
      <c r="A16" s="112" t="s">
        <v>19</v>
      </c>
      <c r="B16" s="121">
        <f>SUM(D16+D17)</f>
        <v>2518</v>
      </c>
      <c r="C16" s="128" t="s">
        <v>26</v>
      </c>
      <c r="D16" s="136">
        <f t="shared" si="5"/>
        <v>1256</v>
      </c>
      <c r="E16" s="135">
        <f t="shared" si="0"/>
        <v>-1</v>
      </c>
      <c r="F16" s="149">
        <f>X16+G16</f>
        <v>1323</v>
      </c>
      <c r="G16" s="151">
        <v>-2</v>
      </c>
      <c r="H16" s="151">
        <v>3</v>
      </c>
      <c r="I16" s="151">
        <v>2</v>
      </c>
      <c r="J16" s="151">
        <v>3</v>
      </c>
      <c r="K16" s="151">
        <v>0</v>
      </c>
      <c r="L16" s="147">
        <f t="shared" si="1"/>
        <v>5</v>
      </c>
      <c r="M16" s="151">
        <v>3</v>
      </c>
      <c r="N16" s="151">
        <v>0</v>
      </c>
      <c r="O16" s="151">
        <v>3</v>
      </c>
      <c r="P16" s="151">
        <v>0</v>
      </c>
      <c r="Q16" s="147">
        <f t="shared" si="2"/>
        <v>3</v>
      </c>
      <c r="R16" s="135">
        <f t="shared" si="3"/>
        <v>2</v>
      </c>
      <c r="S16" s="151">
        <v>0</v>
      </c>
      <c r="T16" s="151">
        <v>3</v>
      </c>
      <c r="U16" s="165">
        <f t="shared" si="4"/>
        <v>-3</v>
      </c>
      <c r="V16" s="173" t="s">
        <v>19</v>
      </c>
      <c r="W16" s="180">
        <v>1257</v>
      </c>
      <c r="X16" s="200">
        <f>'１０月'!F16:F17</f>
        <v>1325</v>
      </c>
    </row>
    <row r="17" spans="1:24" ht="22.5" customHeight="1">
      <c r="A17" s="112"/>
      <c r="B17" s="120"/>
      <c r="C17" s="128" t="s">
        <v>28</v>
      </c>
      <c r="D17" s="136">
        <f t="shared" si="5"/>
        <v>1262</v>
      </c>
      <c r="E17" s="135">
        <f t="shared" si="0"/>
        <v>-1</v>
      </c>
      <c r="F17" s="135"/>
      <c r="G17" s="151"/>
      <c r="H17" s="151">
        <v>3</v>
      </c>
      <c r="I17" s="151">
        <v>0</v>
      </c>
      <c r="J17" s="151">
        <v>0</v>
      </c>
      <c r="K17" s="151">
        <v>0</v>
      </c>
      <c r="L17" s="147">
        <f t="shared" si="1"/>
        <v>0</v>
      </c>
      <c r="M17" s="151">
        <v>3</v>
      </c>
      <c r="N17" s="151">
        <v>0</v>
      </c>
      <c r="O17" s="151">
        <v>0</v>
      </c>
      <c r="P17" s="151">
        <v>0</v>
      </c>
      <c r="Q17" s="147">
        <f t="shared" si="2"/>
        <v>0</v>
      </c>
      <c r="R17" s="135">
        <f t="shared" si="3"/>
        <v>0</v>
      </c>
      <c r="S17" s="151">
        <v>1</v>
      </c>
      <c r="T17" s="151">
        <v>2</v>
      </c>
      <c r="U17" s="165">
        <f t="shared" si="4"/>
        <v>-1</v>
      </c>
      <c r="V17" s="173"/>
      <c r="W17" s="180">
        <v>1263</v>
      </c>
      <c r="X17" s="201"/>
    </row>
    <row r="18" spans="1:24" ht="22.5" customHeight="1">
      <c r="A18" s="112" t="s">
        <v>15</v>
      </c>
      <c r="B18" s="121">
        <f>SUM(D18+D19)</f>
        <v>606</v>
      </c>
      <c r="C18" s="128" t="s">
        <v>26</v>
      </c>
      <c r="D18" s="136">
        <f t="shared" si="5"/>
        <v>310</v>
      </c>
      <c r="E18" s="135">
        <f t="shared" si="0"/>
        <v>0</v>
      </c>
      <c r="F18" s="149">
        <f>X18+G18</f>
        <v>318</v>
      </c>
      <c r="G18" s="151">
        <v>2</v>
      </c>
      <c r="H18" s="151">
        <v>0</v>
      </c>
      <c r="I18" s="151">
        <v>0</v>
      </c>
      <c r="J18" s="151">
        <v>0</v>
      </c>
      <c r="K18" s="151">
        <v>0</v>
      </c>
      <c r="L18" s="147">
        <f t="shared" si="1"/>
        <v>0</v>
      </c>
      <c r="M18" s="151">
        <v>0</v>
      </c>
      <c r="N18" s="151">
        <v>0</v>
      </c>
      <c r="O18" s="151">
        <v>0</v>
      </c>
      <c r="P18" s="151">
        <v>0</v>
      </c>
      <c r="Q18" s="147">
        <f t="shared" si="2"/>
        <v>0</v>
      </c>
      <c r="R18" s="135">
        <f t="shared" si="3"/>
        <v>0</v>
      </c>
      <c r="S18" s="151">
        <v>0</v>
      </c>
      <c r="T18" s="151">
        <v>0</v>
      </c>
      <c r="U18" s="165">
        <f t="shared" si="4"/>
        <v>0</v>
      </c>
      <c r="V18" s="173" t="s">
        <v>15</v>
      </c>
      <c r="W18" s="180">
        <v>310</v>
      </c>
      <c r="X18" s="200">
        <f>'１０月'!F18:F19</f>
        <v>316</v>
      </c>
    </row>
    <row r="19" spans="1:24" ht="22.5" customHeight="1">
      <c r="A19" s="112"/>
      <c r="B19" s="120"/>
      <c r="C19" s="128" t="s">
        <v>28</v>
      </c>
      <c r="D19" s="136">
        <f t="shared" si="5"/>
        <v>296</v>
      </c>
      <c r="E19" s="135">
        <f t="shared" si="0"/>
        <v>2</v>
      </c>
      <c r="F19" s="135"/>
      <c r="G19" s="151"/>
      <c r="H19" s="151">
        <v>0</v>
      </c>
      <c r="I19" s="151">
        <v>1</v>
      </c>
      <c r="J19" s="151">
        <v>2</v>
      </c>
      <c r="K19" s="151">
        <v>0</v>
      </c>
      <c r="L19" s="147">
        <f t="shared" si="1"/>
        <v>3</v>
      </c>
      <c r="M19" s="151">
        <v>0</v>
      </c>
      <c r="N19" s="151">
        <v>0</v>
      </c>
      <c r="O19" s="151">
        <v>0</v>
      </c>
      <c r="P19" s="151">
        <v>0</v>
      </c>
      <c r="Q19" s="147">
        <f t="shared" si="2"/>
        <v>0</v>
      </c>
      <c r="R19" s="135">
        <f t="shared" si="3"/>
        <v>3</v>
      </c>
      <c r="S19" s="151">
        <v>0</v>
      </c>
      <c r="T19" s="151">
        <v>1</v>
      </c>
      <c r="U19" s="165">
        <f t="shared" si="4"/>
        <v>-1</v>
      </c>
      <c r="V19" s="173"/>
      <c r="W19" s="180">
        <v>294</v>
      </c>
      <c r="X19" s="201"/>
    </row>
    <row r="20" spans="1:24" ht="22.5" customHeight="1">
      <c r="A20" s="112" t="s">
        <v>20</v>
      </c>
      <c r="B20" s="121">
        <f>SUM(D20+D21)</f>
        <v>682</v>
      </c>
      <c r="C20" s="128" t="s">
        <v>26</v>
      </c>
      <c r="D20" s="136">
        <f t="shared" si="5"/>
        <v>311</v>
      </c>
      <c r="E20" s="135">
        <f t="shared" si="0"/>
        <v>-3</v>
      </c>
      <c r="F20" s="149">
        <f>X20+G20</f>
        <v>357</v>
      </c>
      <c r="G20" s="151">
        <v>-6</v>
      </c>
      <c r="H20" s="151">
        <v>0</v>
      </c>
      <c r="I20" s="151">
        <v>0</v>
      </c>
      <c r="J20" s="151">
        <v>1</v>
      </c>
      <c r="K20" s="151">
        <v>0</v>
      </c>
      <c r="L20" s="147">
        <f t="shared" si="1"/>
        <v>1</v>
      </c>
      <c r="M20" s="151">
        <v>2</v>
      </c>
      <c r="N20" s="151">
        <v>0</v>
      </c>
      <c r="O20" s="151">
        <v>1</v>
      </c>
      <c r="P20" s="151">
        <v>0</v>
      </c>
      <c r="Q20" s="147">
        <f t="shared" si="2"/>
        <v>1</v>
      </c>
      <c r="R20" s="135">
        <f t="shared" si="3"/>
        <v>0</v>
      </c>
      <c r="S20" s="151">
        <v>0</v>
      </c>
      <c r="T20" s="151">
        <v>1</v>
      </c>
      <c r="U20" s="165">
        <f t="shared" si="4"/>
        <v>-1</v>
      </c>
      <c r="V20" s="173" t="s">
        <v>20</v>
      </c>
      <c r="W20" s="180">
        <v>314</v>
      </c>
      <c r="X20" s="200">
        <f>'１０月'!F20:F21</f>
        <v>363</v>
      </c>
    </row>
    <row r="21" spans="1:24" ht="22.5" customHeight="1">
      <c r="A21" s="112"/>
      <c r="B21" s="120"/>
      <c r="C21" s="128" t="s">
        <v>28</v>
      </c>
      <c r="D21" s="136">
        <f t="shared" si="5"/>
        <v>371</v>
      </c>
      <c r="E21" s="135">
        <f t="shared" si="0"/>
        <v>-4</v>
      </c>
      <c r="F21" s="135"/>
      <c r="G21" s="151"/>
      <c r="H21" s="151">
        <v>0</v>
      </c>
      <c r="I21" s="151">
        <v>0</v>
      </c>
      <c r="J21" s="151">
        <v>1</v>
      </c>
      <c r="K21" s="151">
        <v>0</v>
      </c>
      <c r="L21" s="147">
        <f t="shared" si="1"/>
        <v>1</v>
      </c>
      <c r="M21" s="151">
        <v>1</v>
      </c>
      <c r="N21" s="151">
        <v>1</v>
      </c>
      <c r="O21" s="151">
        <v>0</v>
      </c>
      <c r="P21" s="151">
        <v>0</v>
      </c>
      <c r="Q21" s="147">
        <f t="shared" si="2"/>
        <v>1</v>
      </c>
      <c r="R21" s="135">
        <f t="shared" si="3"/>
        <v>0</v>
      </c>
      <c r="S21" s="151">
        <v>0</v>
      </c>
      <c r="T21" s="151">
        <v>3</v>
      </c>
      <c r="U21" s="165">
        <f t="shared" si="4"/>
        <v>-3</v>
      </c>
      <c r="V21" s="173"/>
      <c r="W21" s="180">
        <v>375</v>
      </c>
      <c r="X21" s="201"/>
    </row>
    <row r="22" spans="1:24" ht="22.5" customHeight="1">
      <c r="A22" s="112" t="s">
        <v>23</v>
      </c>
      <c r="B22" s="121">
        <f>SUM(D22+D23)</f>
        <v>3541</v>
      </c>
      <c r="C22" s="128" t="s">
        <v>26</v>
      </c>
      <c r="D22" s="136">
        <f t="shared" si="5"/>
        <v>1617</v>
      </c>
      <c r="E22" s="135">
        <f t="shared" si="0"/>
        <v>2</v>
      </c>
      <c r="F22" s="149">
        <f>X22+G22</f>
        <v>1489</v>
      </c>
      <c r="G22" s="151">
        <v>13</v>
      </c>
      <c r="H22" s="151">
        <v>7</v>
      </c>
      <c r="I22" s="151">
        <v>0</v>
      </c>
      <c r="J22" s="151">
        <v>5</v>
      </c>
      <c r="K22" s="151">
        <v>0</v>
      </c>
      <c r="L22" s="147">
        <f t="shared" si="1"/>
        <v>5</v>
      </c>
      <c r="M22" s="151">
        <v>6</v>
      </c>
      <c r="N22" s="151">
        <v>0</v>
      </c>
      <c r="O22" s="151">
        <v>0</v>
      </c>
      <c r="P22" s="151">
        <v>0</v>
      </c>
      <c r="Q22" s="147">
        <f t="shared" si="2"/>
        <v>0</v>
      </c>
      <c r="R22" s="135">
        <f t="shared" si="3"/>
        <v>5</v>
      </c>
      <c r="S22" s="151">
        <v>0</v>
      </c>
      <c r="T22" s="151">
        <v>4</v>
      </c>
      <c r="U22" s="165">
        <f t="shared" si="4"/>
        <v>-4</v>
      </c>
      <c r="V22" s="173" t="s">
        <v>23</v>
      </c>
      <c r="W22" s="180">
        <v>1615</v>
      </c>
      <c r="X22" s="200">
        <f>'１０月'!F22:F23</f>
        <v>1476</v>
      </c>
    </row>
    <row r="23" spans="1:24" ht="22.5" customHeight="1">
      <c r="A23" s="112"/>
      <c r="B23" s="120"/>
      <c r="C23" s="128" t="s">
        <v>28</v>
      </c>
      <c r="D23" s="136">
        <f t="shared" si="5"/>
        <v>1924</v>
      </c>
      <c r="E23" s="135">
        <f t="shared" si="0"/>
        <v>7</v>
      </c>
      <c r="F23" s="135"/>
      <c r="G23" s="151"/>
      <c r="H23" s="151">
        <v>3</v>
      </c>
      <c r="I23" s="151">
        <v>1</v>
      </c>
      <c r="J23" s="151">
        <v>12</v>
      </c>
      <c r="K23" s="151">
        <v>0</v>
      </c>
      <c r="L23" s="147">
        <f t="shared" si="1"/>
        <v>13</v>
      </c>
      <c r="M23" s="151">
        <v>5</v>
      </c>
      <c r="N23" s="151">
        <v>1</v>
      </c>
      <c r="O23" s="151">
        <v>0</v>
      </c>
      <c r="P23" s="151">
        <v>0</v>
      </c>
      <c r="Q23" s="147">
        <f t="shared" si="2"/>
        <v>1</v>
      </c>
      <c r="R23" s="135">
        <f t="shared" si="3"/>
        <v>12</v>
      </c>
      <c r="S23" s="151">
        <v>1</v>
      </c>
      <c r="T23" s="151">
        <v>4</v>
      </c>
      <c r="U23" s="165">
        <f t="shared" si="4"/>
        <v>-3</v>
      </c>
      <c r="V23" s="173"/>
      <c r="W23" s="180">
        <v>1917</v>
      </c>
      <c r="X23" s="201"/>
    </row>
    <row r="24" spans="1:24" ht="22.5" customHeight="1">
      <c r="A24" s="112" t="s">
        <v>25</v>
      </c>
      <c r="B24" s="121">
        <f>SUM(D24+D25)</f>
        <v>7751</v>
      </c>
      <c r="C24" s="128" t="s">
        <v>26</v>
      </c>
      <c r="D24" s="136">
        <f t="shared" si="5"/>
        <v>3717</v>
      </c>
      <c r="E24" s="135">
        <f t="shared" si="0"/>
        <v>-12</v>
      </c>
      <c r="F24" s="149">
        <f>X24+G24</f>
        <v>3530</v>
      </c>
      <c r="G24" s="151">
        <v>-7</v>
      </c>
      <c r="H24" s="151">
        <v>5</v>
      </c>
      <c r="I24" s="151">
        <v>0</v>
      </c>
      <c r="J24" s="151">
        <v>0</v>
      </c>
      <c r="K24" s="151">
        <v>0</v>
      </c>
      <c r="L24" s="147">
        <f t="shared" si="1"/>
        <v>0</v>
      </c>
      <c r="M24" s="151">
        <v>4</v>
      </c>
      <c r="N24" s="151">
        <v>3</v>
      </c>
      <c r="O24" s="151">
        <v>4</v>
      </c>
      <c r="P24" s="151">
        <v>0</v>
      </c>
      <c r="Q24" s="147">
        <f t="shared" si="2"/>
        <v>7</v>
      </c>
      <c r="R24" s="135">
        <f t="shared" si="3"/>
        <v>-7</v>
      </c>
      <c r="S24" s="151">
        <v>1</v>
      </c>
      <c r="T24" s="151">
        <v>7</v>
      </c>
      <c r="U24" s="165">
        <f t="shared" si="4"/>
        <v>-6</v>
      </c>
      <c r="V24" s="173" t="s">
        <v>25</v>
      </c>
      <c r="W24" s="180">
        <v>3729</v>
      </c>
      <c r="X24" s="201">
        <f>'１０月'!F24:F25</f>
        <v>3537</v>
      </c>
    </row>
    <row r="25" spans="1:24" ht="22.5" customHeight="1">
      <c r="A25" s="113"/>
      <c r="B25" s="122"/>
      <c r="C25" s="130" t="s">
        <v>28</v>
      </c>
      <c r="D25" s="137">
        <f t="shared" si="5"/>
        <v>4034</v>
      </c>
      <c r="E25" s="141">
        <f t="shared" si="0"/>
        <v>-8</v>
      </c>
      <c r="F25" s="141"/>
      <c r="G25" s="152"/>
      <c r="H25" s="152">
        <v>2</v>
      </c>
      <c r="I25" s="152">
        <v>3</v>
      </c>
      <c r="J25" s="152">
        <v>0</v>
      </c>
      <c r="K25" s="152">
        <v>0</v>
      </c>
      <c r="L25" s="157">
        <f t="shared" si="1"/>
        <v>3</v>
      </c>
      <c r="M25" s="152">
        <v>7</v>
      </c>
      <c r="N25" s="152">
        <v>4</v>
      </c>
      <c r="O25" s="152">
        <v>0</v>
      </c>
      <c r="P25" s="152">
        <v>0</v>
      </c>
      <c r="Q25" s="157">
        <f t="shared" si="2"/>
        <v>4</v>
      </c>
      <c r="R25" s="141">
        <f t="shared" si="3"/>
        <v>-1</v>
      </c>
      <c r="S25" s="152">
        <v>1</v>
      </c>
      <c r="T25" s="152">
        <v>3</v>
      </c>
      <c r="U25" s="166">
        <f t="shared" si="4"/>
        <v>-2</v>
      </c>
      <c r="V25" s="174"/>
      <c r="W25" s="199">
        <v>4042</v>
      </c>
      <c r="X25" s="202"/>
    </row>
    <row r="26" spans="1:24" ht="22.5" customHeight="1">
      <c r="B26" s="123"/>
      <c r="C26" s="123"/>
      <c r="D26" s="123"/>
      <c r="E26" s="123"/>
      <c r="F26" s="123"/>
      <c r="G26" s="123"/>
    </row>
  </sheetData>
  <mergeCells count="84">
    <mergeCell ref="B1:E1"/>
    <mergeCell ref="B2:E2"/>
    <mergeCell ref="K2:M2"/>
    <mergeCell ref="O2:R2"/>
    <mergeCell ref="H3:R3"/>
    <mergeCell ref="S3:U3"/>
    <mergeCell ref="W3:X3"/>
    <mergeCell ref="H4:K4"/>
    <mergeCell ref="M4:P4"/>
    <mergeCell ref="A3:A5"/>
    <mergeCell ref="B3:B5"/>
    <mergeCell ref="C3:D5"/>
    <mergeCell ref="E3:E5"/>
    <mergeCell ref="F3:F5"/>
    <mergeCell ref="G3:G5"/>
    <mergeCell ref="V3:V5"/>
    <mergeCell ref="L4:L5"/>
    <mergeCell ref="Q4:Q5"/>
    <mergeCell ref="R4:R5"/>
    <mergeCell ref="S4:S5"/>
    <mergeCell ref="T4:T5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8:X9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2:X13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16:X17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0:X21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  <mergeCell ref="X24:X25"/>
  </mergeCells>
  <phoneticPr fontId="2"/>
  <pageMargins left="0.69" right="0.28000000000000003" top="0.51" bottom="0.45" header="0.31496062992125984" footer="0.31496062992125984"/>
  <pageSetup paperSize="9" fitToWidth="1" fitToHeight="1" orientation="landscape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集計表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2026-02-02T00:49:34Z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2026-02-02T00:49:34Z</vt:filetime>
  </property>
</Properties>
</file>