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00F750F1-8890-4BB8-A768-1F09B6E3F9E4}" xr6:coauthVersionLast="36" xr6:coauthVersionMax="36" xr10:uidLastSave="{00000000-0000-0000-0000-000000000000}"/>
  <bookViews>
    <workbookView xWindow="0" yWindow="30" windowWidth="15600" windowHeight="7425" tabRatio="888" activeTab="6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'１２月'!$A$1:$X$25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R8" i="34" l="1"/>
  <c r="L8" i="34"/>
  <c r="Q8" i="33" l="1"/>
  <c r="R8" i="33" s="1"/>
  <c r="U8" i="33"/>
  <c r="W8" i="33"/>
  <c r="X8" i="33"/>
  <c r="Q9" i="33"/>
  <c r="R9" i="33" s="1"/>
  <c r="U9" i="33"/>
  <c r="W9" i="33"/>
  <c r="Q10" i="33"/>
  <c r="R10" i="33" s="1"/>
  <c r="U10" i="33"/>
  <c r="W10" i="33"/>
  <c r="X10" i="33"/>
  <c r="Q11" i="33"/>
  <c r="R11" i="33"/>
  <c r="U11" i="33"/>
  <c r="W11" i="33"/>
  <c r="E8" i="33" l="1"/>
  <c r="L10" i="33" l="1"/>
  <c r="L9" i="33" l="1"/>
  <c r="L8" i="33"/>
  <c r="T7" i="32" l="1"/>
  <c r="S7" i="32"/>
  <c r="P7" i="32"/>
  <c r="O7" i="32"/>
  <c r="N7" i="32"/>
  <c r="Q7" i="32" s="1"/>
  <c r="M7" i="32"/>
  <c r="K7" i="32"/>
  <c r="L7" i="32" s="1"/>
  <c r="R7" i="32" s="1"/>
  <c r="J7" i="32"/>
  <c r="I7" i="32"/>
  <c r="H7" i="32"/>
  <c r="T6" i="32"/>
  <c r="S6" i="32"/>
  <c r="U6" i="32" s="1"/>
  <c r="P6" i="32"/>
  <c r="O6" i="32"/>
  <c r="N6" i="32"/>
  <c r="Q6" i="32" s="1"/>
  <c r="M6" i="32"/>
  <c r="L6" i="32"/>
  <c r="R6" i="32" s="1"/>
  <c r="K6" i="32"/>
  <c r="J6" i="32"/>
  <c r="I6" i="32"/>
  <c r="H6" i="32"/>
  <c r="T7" i="33"/>
  <c r="S7" i="33"/>
  <c r="P7" i="33"/>
  <c r="O7" i="33"/>
  <c r="N7" i="33"/>
  <c r="M7" i="33"/>
  <c r="K7" i="33"/>
  <c r="J7" i="33"/>
  <c r="I7" i="33"/>
  <c r="H7" i="33"/>
  <c r="T6" i="33"/>
  <c r="S6" i="33"/>
  <c r="P6" i="33"/>
  <c r="O6" i="33"/>
  <c r="N6" i="33"/>
  <c r="M6" i="33"/>
  <c r="K6" i="33"/>
  <c r="J6" i="33"/>
  <c r="I6" i="33"/>
  <c r="L6" i="33" s="1"/>
  <c r="H6" i="33"/>
  <c r="T7" i="34"/>
  <c r="S7" i="34"/>
  <c r="P7" i="34"/>
  <c r="O7" i="34"/>
  <c r="N7" i="34"/>
  <c r="M7" i="34"/>
  <c r="K7" i="34"/>
  <c r="J7" i="34"/>
  <c r="I7" i="34"/>
  <c r="H7" i="34"/>
  <c r="T6" i="34"/>
  <c r="S6" i="34"/>
  <c r="U6" i="34" s="1"/>
  <c r="P6" i="34"/>
  <c r="O6" i="34"/>
  <c r="N6" i="34"/>
  <c r="M6" i="34"/>
  <c r="K6" i="34"/>
  <c r="L6" i="34" s="1"/>
  <c r="J6" i="34"/>
  <c r="I6" i="34"/>
  <c r="H6" i="34"/>
  <c r="T7" i="35"/>
  <c r="U7" i="35" s="1"/>
  <c r="S7" i="35"/>
  <c r="P7" i="35"/>
  <c r="O7" i="35"/>
  <c r="N7" i="35"/>
  <c r="M7" i="35"/>
  <c r="K7" i="35"/>
  <c r="J7" i="35"/>
  <c r="I7" i="35"/>
  <c r="L7" i="35" s="1"/>
  <c r="H7" i="35"/>
  <c r="T6" i="35"/>
  <c r="S6" i="35"/>
  <c r="U6" i="35" s="1"/>
  <c r="P6" i="35"/>
  <c r="O6" i="35"/>
  <c r="N6" i="35"/>
  <c r="M6" i="35"/>
  <c r="K6" i="35"/>
  <c r="J6" i="35"/>
  <c r="I6" i="35"/>
  <c r="H6" i="35"/>
  <c r="T7" i="45"/>
  <c r="S7" i="45"/>
  <c r="P7" i="45"/>
  <c r="O7" i="45"/>
  <c r="N7" i="45"/>
  <c r="Q7" i="45" s="1"/>
  <c r="M7" i="45"/>
  <c r="L7" i="45"/>
  <c r="K7" i="45"/>
  <c r="J7" i="45"/>
  <c r="I7" i="45"/>
  <c r="H7" i="45"/>
  <c r="T6" i="45"/>
  <c r="S6" i="45"/>
  <c r="U6" i="45" s="1"/>
  <c r="P6" i="45"/>
  <c r="O6" i="45"/>
  <c r="N6" i="45"/>
  <c r="Q6" i="45" s="1"/>
  <c r="M6" i="45"/>
  <c r="L6" i="45"/>
  <c r="K6" i="45"/>
  <c r="J6" i="45"/>
  <c r="I6" i="45"/>
  <c r="H6" i="45"/>
  <c r="T7" i="40"/>
  <c r="U7" i="40" s="1"/>
  <c r="S7" i="40"/>
  <c r="P7" i="40"/>
  <c r="O7" i="40"/>
  <c r="N7" i="40"/>
  <c r="Q7" i="40" s="1"/>
  <c r="M7" i="40"/>
  <c r="K7" i="40"/>
  <c r="J7" i="40"/>
  <c r="I7" i="40"/>
  <c r="H7" i="40"/>
  <c r="T6" i="40"/>
  <c r="S6" i="40"/>
  <c r="U6" i="40" s="1"/>
  <c r="P6" i="40"/>
  <c r="O6" i="40"/>
  <c r="N6" i="40"/>
  <c r="Q6" i="40" s="1"/>
  <c r="M6" i="40"/>
  <c r="K6" i="40"/>
  <c r="J6" i="40"/>
  <c r="L6" i="40" s="1"/>
  <c r="I6" i="40"/>
  <c r="H6" i="40"/>
  <c r="E6" i="40" s="1"/>
  <c r="T7" i="41"/>
  <c r="S7" i="41"/>
  <c r="P7" i="41"/>
  <c r="O7" i="41"/>
  <c r="N7" i="41"/>
  <c r="Q7" i="41" s="1"/>
  <c r="M7" i="41"/>
  <c r="L7" i="41"/>
  <c r="K7" i="41"/>
  <c r="J7" i="41"/>
  <c r="I7" i="41"/>
  <c r="H7" i="41"/>
  <c r="T6" i="41"/>
  <c r="S6" i="41"/>
  <c r="U6" i="41" s="1"/>
  <c r="P6" i="41"/>
  <c r="O6" i="41"/>
  <c r="N6" i="41"/>
  <c r="Q6" i="41" s="1"/>
  <c r="M6" i="41"/>
  <c r="L6" i="41"/>
  <c r="R6" i="41" s="1"/>
  <c r="K6" i="41"/>
  <c r="J6" i="41"/>
  <c r="I6" i="41"/>
  <c r="H6" i="41"/>
  <c r="T7" i="42"/>
  <c r="U7" i="42" s="1"/>
  <c r="S7" i="42"/>
  <c r="P7" i="42"/>
  <c r="O7" i="42"/>
  <c r="N7" i="42"/>
  <c r="Q7" i="42" s="1"/>
  <c r="M7" i="42"/>
  <c r="K7" i="42"/>
  <c r="J7" i="42"/>
  <c r="L7" i="42" s="1"/>
  <c r="I7" i="42"/>
  <c r="H7" i="42"/>
  <c r="T6" i="42"/>
  <c r="S6" i="42"/>
  <c r="U6" i="42" s="1"/>
  <c r="P6" i="42"/>
  <c r="O6" i="42"/>
  <c r="N6" i="42"/>
  <c r="Q6" i="42" s="1"/>
  <c r="M6" i="42"/>
  <c r="K6" i="42"/>
  <c r="J6" i="42"/>
  <c r="L6" i="42" s="1"/>
  <c r="R6" i="42" s="1"/>
  <c r="I6" i="42"/>
  <c r="H6" i="42"/>
  <c r="E6" i="42" s="1"/>
  <c r="T7" i="43"/>
  <c r="S7" i="43"/>
  <c r="P7" i="43"/>
  <c r="O7" i="43"/>
  <c r="N7" i="43"/>
  <c r="Q7" i="43" s="1"/>
  <c r="M7" i="43"/>
  <c r="L7" i="43"/>
  <c r="R7" i="43" s="1"/>
  <c r="K7" i="43"/>
  <c r="J7" i="43"/>
  <c r="I7" i="43"/>
  <c r="H7" i="43"/>
  <c r="T6" i="43"/>
  <c r="E6" i="43" s="1"/>
  <c r="S6" i="43"/>
  <c r="U6" i="43" s="1"/>
  <c r="P6" i="43"/>
  <c r="O6" i="43"/>
  <c r="N6" i="43"/>
  <c r="Q6" i="43" s="1"/>
  <c r="M6" i="43"/>
  <c r="L6" i="43"/>
  <c r="R6" i="43" s="1"/>
  <c r="K6" i="43"/>
  <c r="J6" i="43"/>
  <c r="I6" i="43"/>
  <c r="H6" i="43"/>
  <c r="T7" i="44"/>
  <c r="U7" i="44" s="1"/>
  <c r="S7" i="44"/>
  <c r="P7" i="44"/>
  <c r="O7" i="44"/>
  <c r="N7" i="44"/>
  <c r="Q7" i="44" s="1"/>
  <c r="M7" i="44"/>
  <c r="K7" i="44"/>
  <c r="J7" i="44"/>
  <c r="L7" i="44" s="1"/>
  <c r="R7" i="44" s="1"/>
  <c r="I7" i="44"/>
  <c r="H7" i="44"/>
  <c r="T6" i="44"/>
  <c r="S6" i="44"/>
  <c r="U6" i="44" s="1"/>
  <c r="P6" i="44"/>
  <c r="O6" i="44"/>
  <c r="N6" i="44"/>
  <c r="Q6" i="44" s="1"/>
  <c r="M6" i="44"/>
  <c r="K6" i="44"/>
  <c r="J6" i="44"/>
  <c r="I6" i="44"/>
  <c r="L6" i="44" s="1"/>
  <c r="R6" i="44" s="1"/>
  <c r="H6" i="44"/>
  <c r="E6" i="44" s="1"/>
  <c r="T7" i="29"/>
  <c r="S7" i="29"/>
  <c r="P7" i="29"/>
  <c r="O7" i="29"/>
  <c r="N7" i="29"/>
  <c r="Q7" i="29" s="1"/>
  <c r="M7" i="29"/>
  <c r="L7" i="29"/>
  <c r="R7" i="29" s="1"/>
  <c r="K7" i="29"/>
  <c r="J7" i="29"/>
  <c r="I7" i="29"/>
  <c r="H7" i="29"/>
  <c r="T6" i="29"/>
  <c r="E6" i="29" s="1"/>
  <c r="S6" i="29"/>
  <c r="U6" i="29" s="1"/>
  <c r="P6" i="29"/>
  <c r="O6" i="29"/>
  <c r="N6" i="29"/>
  <c r="Q6" i="29" s="1"/>
  <c r="M6" i="29"/>
  <c r="L6" i="29"/>
  <c r="K6" i="29"/>
  <c r="J6" i="29"/>
  <c r="I6" i="29"/>
  <c r="H6" i="29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6" i="32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6" i="45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6" i="4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29"/>
  <c r="E24" i="29"/>
  <c r="D24" i="29" s="1"/>
  <c r="E23" i="29"/>
  <c r="E22" i="29"/>
  <c r="E21" i="29"/>
  <c r="E20" i="29"/>
  <c r="E19" i="29"/>
  <c r="E18" i="29"/>
  <c r="D18" i="29" s="1"/>
  <c r="E17" i="29"/>
  <c r="E16" i="29"/>
  <c r="D16" i="29" s="1"/>
  <c r="E15" i="29"/>
  <c r="E14" i="29"/>
  <c r="E13" i="29"/>
  <c r="E12" i="29"/>
  <c r="E11" i="29"/>
  <c r="E10" i="29"/>
  <c r="D10" i="29" s="1"/>
  <c r="D6" i="29" s="1"/>
  <c r="E9" i="29"/>
  <c r="E8" i="29"/>
  <c r="D8" i="29" s="1"/>
  <c r="D25" i="29"/>
  <c r="D23" i="29"/>
  <c r="D22" i="29"/>
  <c r="D21" i="29"/>
  <c r="D20" i="29"/>
  <c r="D19" i="29"/>
  <c r="D17" i="29"/>
  <c r="D15" i="29"/>
  <c r="D14" i="29"/>
  <c r="D13" i="29"/>
  <c r="D12" i="29"/>
  <c r="D11" i="29"/>
  <c r="D7" i="29" s="1"/>
  <c r="D9" i="29"/>
  <c r="T7" i="1"/>
  <c r="S7" i="1"/>
  <c r="P7" i="1"/>
  <c r="O7" i="1"/>
  <c r="N7" i="1"/>
  <c r="M7" i="1"/>
  <c r="K7" i="1"/>
  <c r="J7" i="1"/>
  <c r="I7" i="1"/>
  <c r="H7" i="1"/>
  <c r="Q6" i="35" l="1"/>
  <c r="Q7" i="35"/>
  <c r="R7" i="35" s="1"/>
  <c r="L6" i="35"/>
  <c r="E6" i="35"/>
  <c r="L7" i="34"/>
  <c r="Q6" i="34"/>
  <c r="Q7" i="34"/>
  <c r="E6" i="34"/>
  <c r="L7" i="33"/>
  <c r="U6" i="33"/>
  <c r="Q6" i="33"/>
  <c r="R6" i="33" s="1"/>
  <c r="Q7" i="33"/>
  <c r="R7" i="33" s="1"/>
  <c r="E6" i="33"/>
  <c r="E7" i="33"/>
  <c r="E7" i="42"/>
  <c r="U7" i="45"/>
  <c r="E7" i="43"/>
  <c r="E7" i="44"/>
  <c r="U7" i="41"/>
  <c r="E7" i="35"/>
  <c r="U7" i="33"/>
  <c r="E7" i="29"/>
  <c r="U7" i="29"/>
  <c r="U7" i="34"/>
  <c r="U7" i="32"/>
  <c r="U7" i="43"/>
  <c r="E7" i="40"/>
  <c r="R6" i="45"/>
  <c r="R7" i="41"/>
  <c r="R6" i="29"/>
  <c r="R7" i="42"/>
  <c r="R6" i="40"/>
  <c r="R7" i="45"/>
  <c r="R6" i="35"/>
  <c r="R6" i="34"/>
  <c r="E7" i="41"/>
  <c r="E7" i="45"/>
  <c r="E7" i="34"/>
  <c r="E7" i="32"/>
  <c r="L7" i="40"/>
  <c r="R7" i="40" s="1"/>
  <c r="R7" i="34" l="1"/>
  <c r="T6" i="1"/>
  <c r="S6" i="1"/>
  <c r="P6" i="1"/>
  <c r="O6" i="1"/>
  <c r="N6" i="1"/>
  <c r="M6" i="1"/>
  <c r="K6" i="1"/>
  <c r="J6" i="1"/>
  <c r="I6" i="1"/>
  <c r="H6" i="1"/>
  <c r="E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 l="1"/>
  <c r="F24" i="32"/>
  <c r="F22" i="32"/>
  <c r="F20" i="32"/>
  <c r="F18" i="32"/>
  <c r="F16" i="32"/>
  <c r="F14" i="32"/>
  <c r="F12" i="32"/>
  <c r="F10" i="32"/>
  <c r="F8" i="32"/>
  <c r="G6" i="32" l="1"/>
  <c r="X8" i="32"/>
  <c r="F8" i="29"/>
  <c r="X8" i="29"/>
  <c r="G6" i="29"/>
  <c r="X12" i="32" l="1"/>
  <c r="X14" i="32"/>
  <c r="X16" i="32"/>
  <c r="X18" i="32"/>
  <c r="X20" i="32"/>
  <c r="X22" i="32"/>
  <c r="X24" i="32"/>
  <c r="X10" i="32"/>
  <c r="X10" i="29" l="1"/>
  <c r="X12" i="29"/>
  <c r="X14" i="29"/>
  <c r="X16" i="29"/>
  <c r="X18" i="29"/>
  <c r="X20" i="29"/>
  <c r="X22" i="29"/>
  <c r="X24" i="29"/>
  <c r="X6" i="1" l="1"/>
  <c r="F6" i="1" s="1"/>
  <c r="L7" i="1" l="1"/>
  <c r="L6" i="1"/>
  <c r="G6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G6" i="35"/>
  <c r="R8" i="35" l="1"/>
  <c r="R16" i="35"/>
  <c r="R24" i="35"/>
  <c r="R12" i="35"/>
  <c r="R20" i="35"/>
  <c r="R11" i="35"/>
  <c r="R15" i="35"/>
  <c r="R19" i="35"/>
  <c r="R23" i="35"/>
  <c r="R10" i="35"/>
  <c r="R14" i="35"/>
  <c r="R18" i="35"/>
  <c r="R22" i="35"/>
  <c r="R9" i="35"/>
  <c r="R13" i="35"/>
  <c r="R17" i="35"/>
  <c r="R21" i="35"/>
  <c r="R25" i="35"/>
  <c r="U25" i="45" l="1"/>
  <c r="Q25" i="45"/>
  <c r="L25" i="45"/>
  <c r="U24" i="45"/>
  <c r="Q24" i="45"/>
  <c r="L24" i="45"/>
  <c r="U23" i="45"/>
  <c r="Q23" i="45"/>
  <c r="L23" i="45"/>
  <c r="U22" i="45"/>
  <c r="Q22" i="45"/>
  <c r="L22" i="45"/>
  <c r="U21" i="45"/>
  <c r="Q21" i="45"/>
  <c r="L21" i="45"/>
  <c r="U20" i="45"/>
  <c r="Q20" i="45"/>
  <c r="L20" i="45"/>
  <c r="U19" i="45"/>
  <c r="Q19" i="45"/>
  <c r="L19" i="45"/>
  <c r="U18" i="45"/>
  <c r="Q18" i="45"/>
  <c r="L18" i="45"/>
  <c r="U17" i="45"/>
  <c r="Q17" i="45"/>
  <c r="L17" i="45"/>
  <c r="U16" i="45"/>
  <c r="Q16" i="45"/>
  <c r="L16" i="45"/>
  <c r="U15" i="45"/>
  <c r="Q15" i="45"/>
  <c r="L15" i="45"/>
  <c r="U14" i="45"/>
  <c r="Q14" i="45"/>
  <c r="L14" i="45"/>
  <c r="U13" i="45"/>
  <c r="Q13" i="45"/>
  <c r="L13" i="45"/>
  <c r="U12" i="45"/>
  <c r="Q12" i="45"/>
  <c r="L12" i="45"/>
  <c r="U11" i="45"/>
  <c r="Q11" i="45"/>
  <c r="L11" i="45"/>
  <c r="U10" i="45"/>
  <c r="Q10" i="45"/>
  <c r="L10" i="45"/>
  <c r="U9" i="45"/>
  <c r="Q9" i="45"/>
  <c r="L9" i="45"/>
  <c r="U8" i="45"/>
  <c r="Q8" i="45"/>
  <c r="L8" i="45"/>
  <c r="U19" i="15"/>
  <c r="T19" i="15"/>
  <c r="U18" i="1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T18" i="15"/>
  <c r="R10" i="45"/>
  <c r="R22" i="45"/>
  <c r="R15" i="45"/>
  <c r="R18" i="15"/>
  <c r="R19" i="15"/>
  <c r="R9" i="45"/>
  <c r="R25" i="45"/>
  <c r="R17" i="45"/>
  <c r="R16" i="45"/>
  <c r="E18" i="15"/>
  <c r="E19" i="15"/>
  <c r="Q18" i="15"/>
  <c r="R8" i="45"/>
  <c r="Q19" i="15" l="1"/>
  <c r="L8" i="32" l="1"/>
  <c r="AA29" i="15" l="1"/>
  <c r="AE29" i="15" s="1"/>
  <c r="AD28" i="15"/>
  <c r="AM28" i="15" s="1"/>
  <c r="AA28" i="15"/>
  <c r="AE28" i="15" l="1"/>
  <c r="AN28" i="15" s="1"/>
  <c r="AJ28" i="15"/>
  <c r="D8" i="1" l="1"/>
  <c r="W8" i="29" l="1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L11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W8" i="32" l="1"/>
  <c r="D8" i="32" s="1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G8" i="15" l="1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I20" i="15" l="1"/>
  <c r="AH22" i="15"/>
  <c r="AH14" i="15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U29" i="15"/>
  <c r="U28" i="15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U27" i="15"/>
  <c r="AC25" i="15" s="1"/>
  <c r="U26" i="15"/>
  <c r="AC24" i="15" s="1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U25" i="15"/>
  <c r="AC23" i="15" s="1"/>
  <c r="U24" i="15"/>
  <c r="AC22" i="15" s="1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U23" i="15"/>
  <c r="AC21" i="15" s="1"/>
  <c r="U22" i="15"/>
  <c r="AC20" i="15" s="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U21" i="15"/>
  <c r="AC19" i="15" s="1"/>
  <c r="U20" i="15"/>
  <c r="AC18" i="15" s="1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U15" i="15"/>
  <c r="AC13" i="15" s="1"/>
  <c r="U14" i="15"/>
  <c r="AC12" i="15" s="1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3" i="15"/>
  <c r="AC11" i="15" s="1"/>
  <c r="U12" i="15"/>
  <c r="AC10" i="15" s="1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U11" i="15"/>
  <c r="AC9" i="15" s="1"/>
  <c r="U10" i="15"/>
  <c r="AC8" i="15" s="1"/>
  <c r="G10" i="15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U9" i="15"/>
  <c r="AC7" i="15" s="1"/>
  <c r="U8" i="15"/>
  <c r="AC6" i="15" s="1"/>
  <c r="AJ26" i="15" l="1"/>
  <c r="AL16" i="15"/>
  <c r="AL24" i="15"/>
  <c r="AL14" i="15"/>
  <c r="AL22" i="15"/>
  <c r="AL18" i="15"/>
  <c r="AL8" i="15"/>
  <c r="AL6" i="15"/>
  <c r="AL20" i="15"/>
  <c r="E20" i="15"/>
  <c r="AL12" i="15"/>
  <c r="AL10" i="15"/>
  <c r="AC27" i="15"/>
  <c r="AC32" i="15" s="1"/>
  <c r="AC26" i="15"/>
  <c r="E22" i="15"/>
  <c r="E23" i="15"/>
  <c r="G22" i="15"/>
  <c r="E24" i="15"/>
  <c r="R9" i="15"/>
  <c r="Z7" i="15" s="1"/>
  <c r="R8" i="15"/>
  <c r="Z6" i="15" s="1"/>
  <c r="E28" i="15"/>
  <c r="T28" i="15"/>
  <c r="E29" i="15"/>
  <c r="T29" i="15"/>
  <c r="E27" i="15"/>
  <c r="T27" i="15"/>
  <c r="E26" i="15"/>
  <c r="T26" i="15"/>
  <c r="T25" i="15"/>
  <c r="T24" i="15"/>
  <c r="T22" i="15"/>
  <c r="T23" i="15"/>
  <c r="E21" i="15"/>
  <c r="T21" i="15"/>
  <c r="T20" i="15"/>
  <c r="E16" i="15"/>
  <c r="T16" i="15"/>
  <c r="T17" i="15"/>
  <c r="E14" i="15"/>
  <c r="T14" i="15"/>
  <c r="E15" i="15"/>
  <c r="T15" i="15"/>
  <c r="E13" i="15"/>
  <c r="T13" i="15"/>
  <c r="E12" i="15"/>
  <c r="T12" i="15"/>
  <c r="T10" i="15"/>
  <c r="T11" i="15"/>
  <c r="R11" i="15"/>
  <c r="Z9" i="15" s="1"/>
  <c r="R10" i="15"/>
  <c r="Z8" i="15" s="1"/>
  <c r="Q11" i="15"/>
  <c r="Y9" i="15" s="1"/>
  <c r="E10" i="15"/>
  <c r="T8" i="15"/>
  <c r="AB6" i="15" s="1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F24" i="29" l="1"/>
  <c r="F10" i="29"/>
  <c r="F12" i="29"/>
  <c r="F20" i="29"/>
  <c r="F18" i="29"/>
  <c r="F16" i="29"/>
  <c r="F22" i="29"/>
  <c r="F14" i="29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S11" i="15"/>
  <c r="Q10" i="15"/>
  <c r="E11" i="15"/>
  <c r="E8" i="15"/>
  <c r="Q8" i="15"/>
  <c r="E9" i="15"/>
  <c r="Q9" i="15"/>
  <c r="R8" i="1"/>
  <c r="Y7" i="15" l="1"/>
  <c r="Y32" i="15" s="1"/>
  <c r="AI30" i="15"/>
  <c r="X6" i="29"/>
  <c r="F6" i="29" s="1"/>
  <c r="F8" i="15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F10" i="33"/>
  <c r="X14" i="33"/>
  <c r="F14" i="33" s="1"/>
  <c r="X12" i="33"/>
  <c r="F12" i="33" s="1"/>
  <c r="X20" i="33"/>
  <c r="F20" i="33" s="1"/>
  <c r="X6" i="32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5"/>
  <c r="F6" i="32" l="1"/>
  <c r="F10" i="15" s="1"/>
  <c r="AA32" i="15"/>
  <c r="AE7" i="15"/>
  <c r="AN6" i="15" s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N26" i="15"/>
  <c r="AN24" i="15"/>
  <c r="F8" i="34"/>
  <c r="X8" i="35" s="1"/>
  <c r="AE32" i="15" l="1"/>
  <c r="X14" i="45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7" i="15"/>
  <c r="U31" i="15" s="1"/>
  <c r="U6" i="15"/>
  <c r="T7" i="15"/>
  <c r="T31" i="15" s="1"/>
  <c r="T6" i="15" l="1"/>
  <c r="U6" i="1"/>
  <c r="E6" i="15"/>
  <c r="X18" i="40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Q6" i="15"/>
  <c r="Q30" i="15" s="1"/>
  <c r="U33" i="15"/>
  <c r="U30" i="15"/>
  <c r="U32" i="15" s="1"/>
  <c r="T33" i="15"/>
  <c r="T30" i="15"/>
  <c r="T32" i="15" s="1"/>
  <c r="F16" i="15"/>
  <c r="F8" i="35"/>
  <c r="Q7" i="1"/>
  <c r="R7" i="15" s="1"/>
  <c r="R31" i="15" s="1"/>
  <c r="Q6" i="1"/>
  <c r="R6" i="15" s="1"/>
  <c r="Q7" i="15"/>
  <c r="Q31" i="15" s="1"/>
  <c r="V7" i="15"/>
  <c r="V31" i="15" s="1"/>
  <c r="V6" i="15"/>
  <c r="U7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24" i="1"/>
  <c r="W24" i="29" s="1"/>
  <c r="W24" i="32" s="1"/>
  <c r="D24" i="32" s="1"/>
  <c r="D15" i="1"/>
  <c r="W15" i="29" s="1"/>
  <c r="W15" i="32" s="1"/>
  <c r="D15" i="32" s="1"/>
  <c r="D11" i="1"/>
  <c r="W11" i="29" s="1"/>
  <c r="W11" i="32" s="1"/>
  <c r="D11" i="32" s="1"/>
  <c r="D20" i="1"/>
  <c r="W20" i="29" s="1"/>
  <c r="W20" i="32" s="1"/>
  <c r="D20" i="32" s="1"/>
  <c r="D14" i="1"/>
  <c r="W14" i="29" s="1"/>
  <c r="W14" i="32" s="1"/>
  <c r="D14" i="32" s="1"/>
  <c r="D10" i="1"/>
  <c r="D19" i="1"/>
  <c r="W19" i="29" s="1"/>
  <c r="W19" i="32" s="1"/>
  <c r="D19" i="32" s="1"/>
  <c r="D13" i="1"/>
  <c r="W13" i="29" s="1"/>
  <c r="W13" i="32" s="1"/>
  <c r="D13" i="32" s="1"/>
  <c r="D16" i="1"/>
  <c r="W16" i="29" s="1"/>
  <c r="W16" i="32" s="1"/>
  <c r="D16" i="32" s="1"/>
  <c r="D12" i="1"/>
  <c r="W12" i="29" s="1"/>
  <c r="W12" i="32" s="1"/>
  <c r="D12" i="32" s="1"/>
  <c r="G7" i="15"/>
  <c r="R22" i="1"/>
  <c r="R18" i="1"/>
  <c r="R25" i="1"/>
  <c r="R21" i="1"/>
  <c r="R17" i="1"/>
  <c r="R23" i="1"/>
  <c r="R9" i="1"/>
  <c r="W10" i="29" l="1"/>
  <c r="D6" i="1"/>
  <c r="N6" i="15"/>
  <c r="J7" i="15"/>
  <c r="M7" i="15"/>
  <c r="I7" i="15"/>
  <c r="J6" i="15"/>
  <c r="I6" i="15"/>
  <c r="K7" i="15"/>
  <c r="L6" i="15"/>
  <c r="K6" i="15"/>
  <c r="P6" i="15"/>
  <c r="B12" i="1"/>
  <c r="B10" i="1"/>
  <c r="B14" i="1"/>
  <c r="D18" i="1"/>
  <c r="W18" i="29" s="1"/>
  <c r="W18" i="32" s="1"/>
  <c r="D18" i="32" s="1"/>
  <c r="D9" i="1"/>
  <c r="D22" i="1"/>
  <c r="W22" i="29" s="1"/>
  <c r="W22" i="32" s="1"/>
  <c r="D22" i="32" s="1"/>
  <c r="D23" i="1"/>
  <c r="W23" i="29" s="1"/>
  <c r="W23" i="32" s="1"/>
  <c r="D23" i="32" s="1"/>
  <c r="D21" i="1"/>
  <c r="W21" i="29" s="1"/>
  <c r="W21" i="32" s="1"/>
  <c r="D21" i="32" s="1"/>
  <c r="D17" i="1"/>
  <c r="W17" i="29" s="1"/>
  <c r="W17" i="32" s="1"/>
  <c r="D17" i="32" s="1"/>
  <c r="D25" i="1"/>
  <c r="W25" i="29" s="1"/>
  <c r="W25" i="32" s="1"/>
  <c r="D25" i="32" s="1"/>
  <c r="D7" i="1" l="1"/>
  <c r="B6" i="1" s="1"/>
  <c r="W9" i="29"/>
  <c r="W10" i="32"/>
  <c r="D10" i="32" s="1"/>
  <c r="D6" i="32" s="1"/>
  <c r="W6" i="29"/>
  <c r="B12" i="29"/>
  <c r="O6" i="15"/>
  <c r="N7" i="15"/>
  <c r="H7" i="15"/>
  <c r="O7" i="15"/>
  <c r="M6" i="15"/>
  <c r="W14" i="33"/>
  <c r="D14" i="33" s="1"/>
  <c r="K8" i="15"/>
  <c r="B14" i="29"/>
  <c r="K9" i="15"/>
  <c r="W15" i="33"/>
  <c r="D15" i="33" s="1"/>
  <c r="W12" i="33"/>
  <c r="D12" i="33" s="1"/>
  <c r="J8" i="15"/>
  <c r="W19" i="33"/>
  <c r="D19" i="33" s="1"/>
  <c r="M9" i="15"/>
  <c r="J9" i="15"/>
  <c r="W13" i="33"/>
  <c r="D13" i="33" s="1"/>
  <c r="P7" i="15"/>
  <c r="L7" i="15"/>
  <c r="W24" i="33"/>
  <c r="D24" i="33" s="1"/>
  <c r="P8" i="15"/>
  <c r="W16" i="33"/>
  <c r="D16" i="33" s="1"/>
  <c r="L8" i="15"/>
  <c r="I8" i="15"/>
  <c r="B10" i="29"/>
  <c r="D10" i="33"/>
  <c r="I9" i="15"/>
  <c r="D11" i="33"/>
  <c r="H8" i="15"/>
  <c r="W20" i="33"/>
  <c r="D20" i="33" s="1"/>
  <c r="N8" i="15"/>
  <c r="B24" i="1"/>
  <c r="B18" i="1"/>
  <c r="B22" i="1"/>
  <c r="B16" i="1"/>
  <c r="B8" i="1"/>
  <c r="B20" i="1"/>
  <c r="W9" i="32" l="1"/>
  <c r="D9" i="32" s="1"/>
  <c r="D7" i="32" s="1"/>
  <c r="B8" i="29"/>
  <c r="S2" i="1"/>
  <c r="B24" i="29"/>
  <c r="B20" i="29"/>
  <c r="B16" i="29"/>
  <c r="W17" i="33"/>
  <c r="D17" i="33" s="1"/>
  <c r="D6" i="15"/>
  <c r="P9" i="15"/>
  <c r="W12" i="34"/>
  <c r="D12" i="34" s="1"/>
  <c r="B12" i="32"/>
  <c r="J10" i="15"/>
  <c r="O9" i="15"/>
  <c r="W23" i="33"/>
  <c r="D23" i="33" s="1"/>
  <c r="N9" i="15"/>
  <c r="I11" i="15"/>
  <c r="W11" i="34"/>
  <c r="D11" i="34" s="1"/>
  <c r="D8" i="33"/>
  <c r="I10" i="15"/>
  <c r="B10" i="32"/>
  <c r="W10" i="34"/>
  <c r="D10" i="34" s="1"/>
  <c r="P10" i="15"/>
  <c r="W24" i="34"/>
  <c r="D24" i="34" s="1"/>
  <c r="W19" i="34"/>
  <c r="D19" i="34" s="1"/>
  <c r="M11" i="15"/>
  <c r="K11" i="15"/>
  <c r="B14" i="32"/>
  <c r="K10" i="15"/>
  <c r="W14" i="34"/>
  <c r="D14" i="34" s="1"/>
  <c r="N10" i="15"/>
  <c r="W20" i="34"/>
  <c r="D20" i="34" s="1"/>
  <c r="L10" i="15"/>
  <c r="W16" i="34"/>
  <c r="D16" i="34" s="1"/>
  <c r="L9" i="15"/>
  <c r="J11" i="15"/>
  <c r="W13" i="34"/>
  <c r="D13" i="34" s="1"/>
  <c r="W7" i="29"/>
  <c r="W22" i="33"/>
  <c r="D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P12" i="15"/>
  <c r="W24" i="35"/>
  <c r="D24" i="35" s="1"/>
  <c r="I13" i="15"/>
  <c r="W11" i="35"/>
  <c r="D11" i="35" s="1"/>
  <c r="W23" i="34"/>
  <c r="D23" i="34" s="1"/>
  <c r="O11" i="15"/>
  <c r="B12" i="33"/>
  <c r="J12" i="15"/>
  <c r="W12" i="35"/>
  <c r="D12" i="35" s="1"/>
  <c r="O10" i="15"/>
  <c r="W22" i="34"/>
  <c r="D22" i="34" s="1"/>
  <c r="B22" i="32"/>
  <c r="M8" i="15"/>
  <c r="D8" i="15" s="1"/>
  <c r="B18" i="29"/>
  <c r="L11" i="15"/>
  <c r="B16" i="32"/>
  <c r="B14" i="33"/>
  <c r="K12" i="15"/>
  <c r="W14" i="35"/>
  <c r="D14" i="35" s="1"/>
  <c r="P11" i="15"/>
  <c r="N11" i="15"/>
  <c r="H9" i="15"/>
  <c r="D9" i="15" s="1"/>
  <c r="W13" i="35"/>
  <c r="D13" i="35" s="1"/>
  <c r="J13" i="15"/>
  <c r="L12" i="15"/>
  <c r="W16" i="35"/>
  <c r="D16" i="35" s="1"/>
  <c r="W20" i="35"/>
  <c r="D20" i="35" s="1"/>
  <c r="N12" i="15"/>
  <c r="W19" i="35"/>
  <c r="D19" i="35" s="1"/>
  <c r="M13" i="15"/>
  <c r="W10" i="35"/>
  <c r="D10" i="35" s="1"/>
  <c r="I12" i="15"/>
  <c r="B10" i="33"/>
  <c r="H10" i="15"/>
  <c r="D15" i="34" l="1"/>
  <c r="W15" i="35" s="1"/>
  <c r="D15" i="35" s="1"/>
  <c r="W15" i="45" s="1"/>
  <c r="D15" i="45" s="1"/>
  <c r="B6" i="29"/>
  <c r="B24" i="33"/>
  <c r="W25" i="34"/>
  <c r="D25" i="34" s="1"/>
  <c r="B20" i="33"/>
  <c r="W21" i="34"/>
  <c r="D21" i="34" s="1"/>
  <c r="B16" i="33"/>
  <c r="W17" i="34"/>
  <c r="W16" i="45"/>
  <c r="D16" i="45" s="1"/>
  <c r="L14" i="15"/>
  <c r="N13" i="15"/>
  <c r="K14" i="15"/>
  <c r="W14" i="45"/>
  <c r="D14" i="45" s="1"/>
  <c r="L13" i="15"/>
  <c r="W18" i="33"/>
  <c r="D18" i="33" s="1"/>
  <c r="D6" i="33" s="1"/>
  <c r="W6" i="32"/>
  <c r="P14" i="15"/>
  <c r="W24" i="45"/>
  <c r="D24" i="45" s="1"/>
  <c r="W10" i="45"/>
  <c r="D10" i="45" s="1"/>
  <c r="I14" i="15"/>
  <c r="W20" i="45"/>
  <c r="D20" i="45" s="1"/>
  <c r="N14" i="15"/>
  <c r="D9" i="33"/>
  <c r="D7" i="33" s="1"/>
  <c r="W7" i="32"/>
  <c r="B8" i="15"/>
  <c r="B12" i="34"/>
  <c r="W12" i="45"/>
  <c r="D12" i="45" s="1"/>
  <c r="J14" i="15"/>
  <c r="O13" i="15"/>
  <c r="W23" i="35"/>
  <c r="D23" i="35" s="1"/>
  <c r="P13" i="15"/>
  <c r="S2" i="29"/>
  <c r="B10" i="34"/>
  <c r="I15" i="15"/>
  <c r="W11" i="45"/>
  <c r="D11" i="45" s="1"/>
  <c r="W19" i="45"/>
  <c r="D19" i="45" s="1"/>
  <c r="M15" i="15"/>
  <c r="W13" i="45"/>
  <c r="D13" i="45" s="1"/>
  <c r="J15" i="15"/>
  <c r="B22" i="33"/>
  <c r="O12" i="15"/>
  <c r="W22" i="35"/>
  <c r="D22" i="35" s="1"/>
  <c r="K15" i="15" l="1"/>
  <c r="B14" i="34"/>
  <c r="D17" i="34"/>
  <c r="W17" i="35" s="1"/>
  <c r="D17" i="35" s="1"/>
  <c r="W17" i="45" s="1"/>
  <c r="D17" i="45" s="1"/>
  <c r="W8" i="34"/>
  <c r="D8" i="34" s="1"/>
  <c r="B24" i="34"/>
  <c r="W25" i="35"/>
  <c r="B20" i="34"/>
  <c r="W21" i="35"/>
  <c r="O15" i="15"/>
  <c r="W23" i="45"/>
  <c r="D23" i="45" s="1"/>
  <c r="I16" i="15"/>
  <c r="B10" i="35"/>
  <c r="W22" i="45"/>
  <c r="D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M17" i="15"/>
  <c r="B12" i="35"/>
  <c r="J16" i="15"/>
  <c r="H11" i="15"/>
  <c r="D11" i="15" s="1"/>
  <c r="B8" i="32"/>
  <c r="L16" i="15"/>
  <c r="K17" i="15"/>
  <c r="D25" i="35" l="1"/>
  <c r="W25" i="45" s="1"/>
  <c r="D25" i="45" s="1"/>
  <c r="L15" i="15"/>
  <c r="D21" i="35"/>
  <c r="N17" i="15" s="1"/>
  <c r="B16" i="34"/>
  <c r="W16" i="40"/>
  <c r="W10" i="40"/>
  <c r="W20" i="40"/>
  <c r="W24" i="40"/>
  <c r="W12" i="40"/>
  <c r="W13" i="40"/>
  <c r="W19" i="40"/>
  <c r="W11" i="40"/>
  <c r="W14" i="40"/>
  <c r="W15" i="40"/>
  <c r="J19" i="15"/>
  <c r="M19" i="15"/>
  <c r="I19" i="15"/>
  <c r="K19" i="15"/>
  <c r="P18" i="15"/>
  <c r="N18" i="15"/>
  <c r="B16" i="35"/>
  <c r="L18" i="15"/>
  <c r="K18" i="15"/>
  <c r="B14" i="45"/>
  <c r="J18" i="15"/>
  <c r="B12" i="45"/>
  <c r="I18" i="15"/>
  <c r="B10" i="45"/>
  <c r="B10" i="15"/>
  <c r="W6" i="33"/>
  <c r="L17" i="15"/>
  <c r="W8" i="35"/>
  <c r="D8" i="35" s="1"/>
  <c r="B6" i="32"/>
  <c r="S2" i="32" s="1"/>
  <c r="W9" i="34"/>
  <c r="D9" i="34" s="1"/>
  <c r="D7" i="34" s="1"/>
  <c r="W7" i="33"/>
  <c r="B22" i="35"/>
  <c r="O16" i="15"/>
  <c r="O17" i="15"/>
  <c r="B20" i="35" l="1"/>
  <c r="P17" i="15"/>
  <c r="B24" i="35"/>
  <c r="D14" i="40"/>
  <c r="W14" i="41" s="1"/>
  <c r="D14" i="41" s="1"/>
  <c r="W14" i="42" s="1"/>
  <c r="D14" i="42" s="1"/>
  <c r="D16" i="40"/>
  <c r="W16" i="41" s="1"/>
  <c r="D16" i="41" s="1"/>
  <c r="W16" i="42" s="1"/>
  <c r="D16" i="42" s="1"/>
  <c r="D11" i="40"/>
  <c r="W11" i="41" s="1"/>
  <c r="D11" i="41" s="1"/>
  <c r="W11" i="42" s="1"/>
  <c r="D11" i="42" s="1"/>
  <c r="D19" i="40"/>
  <c r="W19" i="41" s="1"/>
  <c r="D19" i="41" s="1"/>
  <c r="W19" i="42" s="1"/>
  <c r="D19" i="42" s="1"/>
  <c r="D12" i="40"/>
  <c r="W12" i="41" s="1"/>
  <c r="D12" i="41" s="1"/>
  <c r="W12" i="42" s="1"/>
  <c r="D12" i="42" s="1"/>
  <c r="W21" i="45"/>
  <c r="D21" i="45" s="1"/>
  <c r="W21" i="40" s="1"/>
  <c r="D21" i="40" s="1"/>
  <c r="D24" i="40"/>
  <c r="P20" i="15" s="1"/>
  <c r="D13" i="40"/>
  <c r="J21" i="15" s="1"/>
  <c r="D20" i="40"/>
  <c r="W20" i="41" s="1"/>
  <c r="D20" i="41" s="1"/>
  <c r="W20" i="42" s="1"/>
  <c r="D20" i="42" s="1"/>
  <c r="D15" i="40"/>
  <c r="W15" i="41" s="1"/>
  <c r="D15" i="41" s="1"/>
  <c r="W15" i="42" s="1"/>
  <c r="D15" i="42" s="1"/>
  <c r="D10" i="40"/>
  <c r="I20" i="15" s="1"/>
  <c r="W18" i="34"/>
  <c r="D18" i="34" s="1"/>
  <c r="D6" i="34" s="1"/>
  <c r="W22" i="40"/>
  <c r="W23" i="40"/>
  <c r="O19" i="15"/>
  <c r="O18" i="15"/>
  <c r="B22" i="45"/>
  <c r="H13" i="15"/>
  <c r="D13" i="15" s="1"/>
  <c r="B8" i="33"/>
  <c r="H14" i="15"/>
  <c r="W8" i="45"/>
  <c r="D8" i="45" s="1"/>
  <c r="M12" i="15"/>
  <c r="D12" i="15" s="1"/>
  <c r="B18" i="33"/>
  <c r="I21" i="15" l="1"/>
  <c r="N20" i="15"/>
  <c r="M21" i="15"/>
  <c r="B10" i="40"/>
  <c r="K21" i="15"/>
  <c r="L20" i="15"/>
  <c r="B14" i="40"/>
  <c r="K20" i="15"/>
  <c r="J20" i="15"/>
  <c r="W13" i="41"/>
  <c r="D13" i="41" s="1"/>
  <c r="W13" i="42" s="1"/>
  <c r="D13" i="42" s="1"/>
  <c r="W13" i="43" s="1"/>
  <c r="D13" i="43" s="1"/>
  <c r="W10" i="41"/>
  <c r="D10" i="41" s="1"/>
  <c r="W10" i="42" s="1"/>
  <c r="D10" i="42" s="1"/>
  <c r="W10" i="43" s="1"/>
  <c r="D10" i="43" s="1"/>
  <c r="W24" i="41"/>
  <c r="D24" i="41" s="1"/>
  <c r="W24" i="42" s="1"/>
  <c r="D24" i="42" s="1"/>
  <c r="W24" i="43" s="1"/>
  <c r="D24" i="43" s="1"/>
  <c r="D23" i="40"/>
  <c r="W23" i="41" s="1"/>
  <c r="D23" i="41" s="1"/>
  <c r="W23" i="42" s="1"/>
  <c r="D23" i="42" s="1"/>
  <c r="B12" i="40"/>
  <c r="D22" i="40"/>
  <c r="W22" i="41" s="1"/>
  <c r="D22" i="41" s="1"/>
  <c r="W22" i="42" s="1"/>
  <c r="D22" i="42" s="1"/>
  <c r="B6" i="33"/>
  <c r="S2" i="33" s="1"/>
  <c r="W25" i="40"/>
  <c r="D25" i="40" s="1"/>
  <c r="W17" i="40"/>
  <c r="D17" i="40" s="1"/>
  <c r="P19" i="15"/>
  <c r="B24" i="45"/>
  <c r="N19" i="15"/>
  <c r="B20" i="45"/>
  <c r="L19" i="15"/>
  <c r="B16" i="45"/>
  <c r="B12" i="15"/>
  <c r="W18" i="35"/>
  <c r="D18" i="35" s="1"/>
  <c r="D6" i="35" s="1"/>
  <c r="W6" i="34"/>
  <c r="K23" i="15"/>
  <c r="W15" i="43"/>
  <c r="D15" i="43" s="1"/>
  <c r="W20" i="43"/>
  <c r="D20" i="43" s="1"/>
  <c r="N22" i="15"/>
  <c r="J22" i="15"/>
  <c r="W12" i="43"/>
  <c r="D12" i="43" s="1"/>
  <c r="W16" i="43"/>
  <c r="D16" i="43" s="1"/>
  <c r="L22" i="15"/>
  <c r="W7" i="34"/>
  <c r="W9" i="35"/>
  <c r="D9" i="35" s="1"/>
  <c r="D7" i="35" s="1"/>
  <c r="W11" i="43"/>
  <c r="D11" i="43" s="1"/>
  <c r="I23" i="15"/>
  <c r="K22" i="15"/>
  <c r="W14" i="43"/>
  <c r="D14" i="43" s="1"/>
  <c r="B14" i="41"/>
  <c r="W19" i="43"/>
  <c r="D19" i="43" s="1"/>
  <c r="M23" i="15"/>
  <c r="O20" i="15" l="1"/>
  <c r="B10" i="41"/>
  <c r="I22" i="15"/>
  <c r="P22" i="15"/>
  <c r="J23" i="15"/>
  <c r="O21" i="15"/>
  <c r="B12" i="41"/>
  <c r="B22" i="40"/>
  <c r="W17" i="41"/>
  <c r="D17" i="41" s="1"/>
  <c r="B16" i="40"/>
  <c r="L21" i="15"/>
  <c r="B24" i="40"/>
  <c r="W25" i="41"/>
  <c r="D25" i="41" s="1"/>
  <c r="P21" i="15"/>
  <c r="B20" i="40"/>
  <c r="W21" i="41"/>
  <c r="D21" i="41" s="1"/>
  <c r="N21" i="15"/>
  <c r="O23" i="15"/>
  <c r="W23" i="43"/>
  <c r="D23" i="43" s="1"/>
  <c r="B10" i="42"/>
  <c r="W11" i="44"/>
  <c r="D11" i="44" s="1"/>
  <c r="I25" i="15"/>
  <c r="B12" i="42"/>
  <c r="J24" i="15"/>
  <c r="W12" i="44"/>
  <c r="D12" i="44" s="1"/>
  <c r="W20" i="44"/>
  <c r="D20" i="44" s="1"/>
  <c r="N24" i="15"/>
  <c r="H16" i="15"/>
  <c r="K24" i="15"/>
  <c r="B14" i="42"/>
  <c r="W14" i="44"/>
  <c r="D14" i="44" s="1"/>
  <c r="L24" i="15"/>
  <c r="W16" i="44"/>
  <c r="D16" i="44" s="1"/>
  <c r="W13" i="44"/>
  <c r="D13" i="44" s="1"/>
  <c r="J25" i="15"/>
  <c r="O22" i="15"/>
  <c r="B22" i="41"/>
  <c r="W22" i="43"/>
  <c r="D22" i="43" s="1"/>
  <c r="W19" i="44"/>
  <c r="D19" i="44" s="1"/>
  <c r="M25" i="15"/>
  <c r="W7" i="35"/>
  <c r="H15" i="15"/>
  <c r="D15" i="15" s="1"/>
  <c r="B8" i="34"/>
  <c r="I24" i="15"/>
  <c r="W10" i="44"/>
  <c r="D10" i="44" s="1"/>
  <c r="M14" i="15"/>
  <c r="D14" i="15" s="1"/>
  <c r="B18" i="34"/>
  <c r="P24" i="15"/>
  <c r="W24" i="44"/>
  <c r="D24" i="44" s="1"/>
  <c r="K25" i="15"/>
  <c r="W15" i="44"/>
  <c r="D15" i="44" s="1"/>
  <c r="B20" i="41" l="1"/>
  <c r="W21" i="42"/>
  <c r="D21" i="42" s="1"/>
  <c r="B24" i="41"/>
  <c r="W25" i="42"/>
  <c r="D25" i="42" s="1"/>
  <c r="B16" i="41"/>
  <c r="W17" i="42"/>
  <c r="D17" i="42" s="1"/>
  <c r="W8" i="40"/>
  <c r="P23" i="15"/>
  <c r="N23" i="15"/>
  <c r="L23" i="15"/>
  <c r="H18" i="15"/>
  <c r="B14" i="15"/>
  <c r="K27" i="15"/>
  <c r="K29" i="15"/>
  <c r="B6" i="34"/>
  <c r="S2" i="34" s="1"/>
  <c r="I26" i="15"/>
  <c r="B10" i="43"/>
  <c r="O24" i="15"/>
  <c r="W22" i="44"/>
  <c r="D22" i="44" s="1"/>
  <c r="B22" i="42"/>
  <c r="J29" i="15"/>
  <c r="J27" i="15"/>
  <c r="K26" i="15"/>
  <c r="B14" i="43"/>
  <c r="O25" i="15"/>
  <c r="W23" i="44"/>
  <c r="D23" i="44" s="1"/>
  <c r="N26" i="15"/>
  <c r="P26" i="15"/>
  <c r="W18" i="45"/>
  <c r="D18" i="45" s="1"/>
  <c r="D6" i="45" s="1"/>
  <c r="W6" i="35"/>
  <c r="M29" i="15"/>
  <c r="M27" i="15"/>
  <c r="L26" i="15"/>
  <c r="B12" i="43"/>
  <c r="J26" i="15"/>
  <c r="I29" i="15"/>
  <c r="I27" i="15"/>
  <c r="D8" i="40" l="1"/>
  <c r="D6" i="40" s="1"/>
  <c r="P25" i="15"/>
  <c r="W25" i="43"/>
  <c r="D25" i="43" s="1"/>
  <c r="B20" i="42"/>
  <c r="W21" i="43"/>
  <c r="D21" i="43" s="1"/>
  <c r="B16" i="42"/>
  <c r="W17" i="43"/>
  <c r="D17" i="43" s="1"/>
  <c r="B8" i="35"/>
  <c r="W9" i="45"/>
  <c r="D9" i="45" s="1"/>
  <c r="D7" i="45" s="1"/>
  <c r="W6" i="45"/>
  <c r="N25" i="15"/>
  <c r="B24" i="42"/>
  <c r="L25" i="15"/>
  <c r="W18" i="40"/>
  <c r="D18" i="40" s="1"/>
  <c r="N28" i="15"/>
  <c r="H17" i="15"/>
  <c r="D17" i="15" s="1"/>
  <c r="P28" i="15"/>
  <c r="I28" i="15"/>
  <c r="B10" i="44"/>
  <c r="B14" i="44"/>
  <c r="K28" i="15"/>
  <c r="O27" i="15"/>
  <c r="O29" i="15"/>
  <c r="O26" i="15"/>
  <c r="B22" i="43"/>
  <c r="B12" i="44"/>
  <c r="J28" i="15"/>
  <c r="L28" i="15"/>
  <c r="B18" i="35"/>
  <c r="M16" i="15"/>
  <c r="D16" i="15" s="1"/>
  <c r="W8" i="41" l="1"/>
  <c r="D8" i="41" s="1"/>
  <c r="B16" i="43"/>
  <c r="W17" i="44"/>
  <c r="B24" i="43"/>
  <c r="W25" i="44"/>
  <c r="W21" i="44"/>
  <c r="D21" i="44" s="1"/>
  <c r="L27" i="15"/>
  <c r="N27" i="15"/>
  <c r="P27" i="15"/>
  <c r="B20" i="43"/>
  <c r="W6" i="40"/>
  <c r="B6" i="35"/>
  <c r="S2" i="35" s="1"/>
  <c r="M18" i="15"/>
  <c r="B18" i="45"/>
  <c r="W9" i="40"/>
  <c r="D9" i="40" s="1"/>
  <c r="D7" i="40" s="1"/>
  <c r="W7" i="45"/>
  <c r="B16" i="15"/>
  <c r="O28" i="15"/>
  <c r="B22" i="44"/>
  <c r="D25" i="44" l="1"/>
  <c r="P29" i="15" s="1"/>
  <c r="D17" i="44"/>
  <c r="B16" i="44" s="1"/>
  <c r="D6" i="41"/>
  <c r="N29" i="15"/>
  <c r="B20" i="44"/>
  <c r="W18" i="41"/>
  <c r="D18" i="41" s="1"/>
  <c r="W7" i="40"/>
  <c r="H19" i="15"/>
  <c r="D19" i="15" s="1"/>
  <c r="B6" i="45"/>
  <c r="S2" i="45" s="1"/>
  <c r="B8" i="45"/>
  <c r="H20" i="15"/>
  <c r="W8" i="42"/>
  <c r="D8" i="42" s="1"/>
  <c r="D18" i="15"/>
  <c r="B24" i="44" l="1"/>
  <c r="L29" i="15"/>
  <c r="B6" i="40"/>
  <c r="W9" i="41"/>
  <c r="D9" i="41" s="1"/>
  <c r="D7" i="41" s="1"/>
  <c r="B18" i="15"/>
  <c r="H21" i="15" l="1"/>
  <c r="D21" i="15" s="1"/>
  <c r="B8" i="40"/>
  <c r="M20" i="15"/>
  <c r="D20" i="15" s="1"/>
  <c r="B18" i="40"/>
  <c r="H22" i="15"/>
  <c r="W8" i="43"/>
  <c r="D8" i="43" s="1"/>
  <c r="W9" i="42" l="1"/>
  <c r="D9" i="42" s="1"/>
  <c r="D7" i="42" s="1"/>
  <c r="W6" i="41"/>
  <c r="B20" i="15"/>
  <c r="W7" i="41"/>
  <c r="B6" i="41" l="1"/>
  <c r="W18" i="42"/>
  <c r="D18" i="42" s="1"/>
  <c r="D6" i="42" s="1"/>
  <c r="H23" i="15"/>
  <c r="D23" i="15" s="1"/>
  <c r="B8" i="41"/>
  <c r="M22" i="15"/>
  <c r="D22" i="15" s="1"/>
  <c r="B18" i="41"/>
  <c r="H24" i="15"/>
  <c r="W18" i="43" l="1"/>
  <c r="D18" i="43" s="1"/>
  <c r="D6" i="43" s="1"/>
  <c r="W9" i="43"/>
  <c r="D9" i="43" s="1"/>
  <c r="D7" i="43" s="1"/>
  <c r="B22" i="15"/>
  <c r="W8" i="44"/>
  <c r="D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W9" i="44"/>
  <c r="D9" i="44" s="1"/>
  <c r="D7" i="44" s="1"/>
  <c r="W7" i="43"/>
  <c r="W18" i="44"/>
  <c r="D18" i="44" s="1"/>
  <c r="D6" i="44" s="1"/>
  <c r="W6" i="43"/>
  <c r="B18" i="43" l="1"/>
  <c r="M26" i="15"/>
  <c r="D26" i="15" s="1"/>
  <c r="H27" i="15"/>
  <c r="D27" i="15" s="1"/>
  <c r="B8" i="43"/>
  <c r="H28" i="15"/>
  <c r="B26" i="15" l="1"/>
  <c r="B6" i="43"/>
  <c r="W7" i="44"/>
  <c r="W6" i="44"/>
  <c r="M28" i="15" l="1"/>
  <c r="D28" i="15" s="1"/>
  <c r="B18" i="44"/>
  <c r="H29" i="15"/>
  <c r="D29" i="15" s="1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42535727-F551-486E-A333-A160E2DB885B}">
      <text>
        <r>
          <rPr>
            <b/>
            <sz val="9"/>
            <color indexed="81"/>
            <rFont val="MS P ゴシック"/>
            <family val="3"/>
            <charset val="128"/>
          </rPr>
          <t>１名
転出取消のため
職権削除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8" authorId="0" shapeId="0" xr:uid="{20D61B50-C6C9-4D32-ACE2-5DF620762B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４月のシートから
引用する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<sst xmlns="http://schemas.openxmlformats.org/spreadsheetml/2006/main" count="966" uniqueCount="100">
  <si>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</si>
  <si>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</si>
  <si>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</si>
  <si>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</si>
  <si>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</si>
  <si>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</si>
  <si>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</si>
  <si>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</si>
  <si>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</si>
  <si>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</si>
  <si>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</si>
  <si>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</si>
  <si>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</si>
  <si>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</si>
  <si>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</si>
  <si>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</si>
  <si>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</si>
  <si>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</si>
  <si>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</si>
  <si>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</si>
  <si>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</si>
  <si>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</si>
  <si>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</si>
  <si>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</si>
  <si>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</si>
  <si>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</si>
  <si>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</si>
  <si>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</si>
  <si>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</si>
  <si>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</si>
  <si>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</si>
  <si>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</si>
  <si>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</si>
  <si>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</si>
  <si>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</si>
  <si>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</si>
  <si>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</si>
  <si>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</si>
  <si>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</si>
  <si>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</si>
  <si>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</si>
  <si>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</si>
  <si>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</si>
  <si>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</si>
  <si>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</si>
  <si>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</si>
  <si>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</si>
  <si>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</si>
  <si>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</si>
  <si>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</si>
  <si>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</si>
  <si>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</si>
  <si>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</si>
  <si>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</si>
  <si>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</si>
  <si>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</si>
  <si>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</si>
  <si>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</si>
  <si>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</si>
  <si>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</si>
  <si>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</si>
  <si>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</si>
  <si>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</si>
  <si>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</si>
  <si>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</si>
  <si>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</si>
  <si>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</si>
  <si>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</si>
  <si>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</si>
  <si>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</si>
  <si>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</si>
  <si>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</si>
  <si>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</si>
  <si>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</si>
  <si>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</si>
  <si>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</si>
  <si>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</si>
  <si>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</si>
  <si>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</si>
  <si>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</si>
  <si>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</si>
  <si>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</si>
  <si>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</si>
  <si>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</si>
  <si>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</si>
  <si>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</si>
  <si>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５３５．４９㎢</t>
    <rPh sb="1" eb="3">
      <t>メンセキ</t>
    </rPh>
    <phoneticPr fontId="1"/>
  </si>
  <si>
    <t>令和７年４月１日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</si>
  <si>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令和７年５月１日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</si>
  <si>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</si>
  <si>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</si>
  <si>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</si>
  <si>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令和８年１月１日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</si>
  <si>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</si>
  <si>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</si>
  <si>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７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</si>
  <si>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令和７年６月１日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</si>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</sst>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_ ;[Red]\-#,##0\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0" fillId="0" borderId="4" xfId="1" applyNumberFormat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  <xf numFmtId="178" fontId="0" fillId="2" borderId="74" xfId="1" applyNumberFormat="1" applyFont="1" applyFill="1" applyBorder="1" applyAlignment="1" applyProtection="1">
      <alignment horizontal="right" vertical="center"/>
      <protection locked="0"/>
    </xf>
    <xf numFmtId="176" fontId="0" fillId="2" borderId="74" xfId="1" applyNumberFormat="1" applyFont="1" applyFill="1" applyBorder="1" applyAlignment="1" applyProtection="1">
      <alignment horizontal="right" vertical="center"/>
      <protection locked="0"/>
    </xf>
    <xf numFmtId="178" fontId="2" fillId="0" borderId="6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3" xfId="1" applyNumberFormat="1" applyFont="1" applyFill="1" applyBorder="1" applyAlignment="1">
      <alignment horizontal="right"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38" fontId="14" fillId="0" borderId="52" xfId="3" applyFont="1" applyBorder="1" applyAlignment="1" applyProtection="1">
      <alignment vertical="center"/>
      <protection locked="0"/>
    </xf>
    <xf numFmtId="38" fontId="14" fillId="0" borderId="17" xfId="3" applyFont="1" applyBorder="1" applyAlignment="1" applyProtection="1">
      <alignment vertical="center"/>
      <protection locked="0"/>
    </xf>
    <xf numFmtId="38" fontId="14" fillId="0" borderId="19" xfId="3" applyFont="1" applyBorder="1" applyAlignment="1" applyProtection="1">
      <alignment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3" xfId="1" applyNumberFormat="1" applyFont="1" applyFill="1" applyBorder="1" applyAlignment="1">
      <alignment horizontal="right" vertical="center"/>
    </xf>
    <xf numFmtId="178" fontId="15" fillId="0" borderId="21" xfId="1" applyNumberFormat="1" applyFont="1" applyFill="1" applyBorder="1" applyAlignment="1">
      <alignment horizontal="right" vertical="center"/>
    </xf>
    <xf numFmtId="178" fontId="15" fillId="0" borderId="16" xfId="1" applyNumberFormat="1" applyFont="1" applyFill="1" applyBorder="1" applyAlignment="1">
      <alignment horizontal="right" vertical="center"/>
    </xf>
    <xf numFmtId="178" fontId="15" fillId="2" borderId="16" xfId="1" applyNumberFormat="1" applyFont="1" applyFill="1" applyBorder="1" applyAlignment="1" applyProtection="1">
      <alignment horizontal="right" vertical="center"/>
      <protection locked="0"/>
    </xf>
    <xf numFmtId="178" fontId="15" fillId="2" borderId="3" xfId="1" applyNumberFormat="1" applyFont="1" applyFill="1" applyBorder="1" applyAlignment="1" applyProtection="1">
      <alignment horizontal="right" vertical="center"/>
      <protection locked="0"/>
    </xf>
    <xf numFmtId="178" fontId="15" fillId="0" borderId="53" xfId="1" applyNumberFormat="1" applyFont="1" applyFill="1" applyBorder="1" applyAlignment="1">
      <alignment horizontal="right" vertical="center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15" fillId="0" borderId="18" xfId="1" applyNumberFormat="1" applyFont="1" applyFill="1" applyBorder="1" applyAlignment="1">
      <alignment horizontal="right" vertical="center"/>
    </xf>
    <xf numFmtId="178" fontId="15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8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0" borderId="26" xfId="1" applyNumberFormat="1" applyFont="1" applyBorder="1" applyAlignment="1">
      <alignment horizontal="center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0" borderId="67" xfId="1" applyNumberFormat="1" applyFont="1" applyBorder="1" applyAlignment="1">
      <alignment horizontal="center" vertical="center"/>
    </xf>
    <xf numFmtId="178" fontId="0" fillId="0" borderId="14" xfId="1" applyNumberFormat="1" applyFont="1" applyBorder="1" applyAlignment="1">
      <alignment horizontal="center" vertical="center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6" sqref="B16:B17"/>
    </sheetView>
  </sheetViews>
  <sheetFormatPr defaultRowHeight="13.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>
      <c r="A1" s="150" t="s">
        <v>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40" s="5" customFormat="1">
      <c r="A2" s="6"/>
      <c r="Q2" s="7" t="s">
        <v>24</v>
      </c>
      <c r="T2" s="7" t="s">
        <v>25</v>
      </c>
      <c r="X2" s="6"/>
      <c r="AG2" s="6"/>
    </row>
    <row r="3" spans="1:40" s="5" customFormat="1" ht="14.25" thickBot="1">
      <c r="A3" s="6"/>
      <c r="X3" s="6"/>
      <c r="AG3" s="6"/>
    </row>
    <row r="4" spans="1:40" s="5" customFormat="1" ht="22.5" customHeight="1">
      <c r="A4" s="151" t="s">
        <v>26</v>
      </c>
      <c r="B4" s="156" t="s">
        <v>28</v>
      </c>
      <c r="C4" s="153" t="s">
        <v>52</v>
      </c>
      <c r="D4" s="11" t="s">
        <v>29</v>
      </c>
      <c r="E4" s="11" t="s">
        <v>30</v>
      </c>
      <c r="F4" s="153" t="s">
        <v>27</v>
      </c>
      <c r="G4" s="153" t="s">
        <v>49</v>
      </c>
      <c r="H4" s="161" t="s">
        <v>31</v>
      </c>
      <c r="I4" s="162"/>
      <c r="J4" s="162"/>
      <c r="K4" s="162"/>
      <c r="L4" s="162"/>
      <c r="M4" s="162"/>
      <c r="N4" s="162"/>
      <c r="O4" s="162"/>
      <c r="P4" s="163"/>
      <c r="Q4" s="158" t="s">
        <v>50</v>
      </c>
      <c r="R4" s="159"/>
      <c r="S4" s="160"/>
      <c r="T4" s="158" t="s">
        <v>51</v>
      </c>
      <c r="U4" s="159"/>
      <c r="V4" s="160"/>
      <c r="X4" s="145" t="s">
        <v>26</v>
      </c>
      <c r="Y4" s="146" t="s">
        <v>60</v>
      </c>
      <c r="Z4" s="147"/>
      <c r="AA4" s="147"/>
      <c r="AB4" s="147"/>
      <c r="AC4" s="147"/>
      <c r="AD4" s="148"/>
      <c r="AE4" s="89"/>
      <c r="AG4" s="145" t="s">
        <v>26</v>
      </c>
      <c r="AH4" s="146" t="s">
        <v>60</v>
      </c>
      <c r="AI4" s="147"/>
      <c r="AJ4" s="147"/>
      <c r="AK4" s="147"/>
      <c r="AL4" s="147"/>
      <c r="AM4" s="148"/>
      <c r="AN4" s="89"/>
    </row>
    <row r="5" spans="1:40" s="5" customFormat="1" ht="22.5" customHeight="1" thickBot="1">
      <c r="A5" s="152"/>
      <c r="B5" s="157"/>
      <c r="C5" s="155"/>
      <c r="D5" s="12" t="s">
        <v>30</v>
      </c>
      <c r="E5" s="13" t="s">
        <v>32</v>
      </c>
      <c r="F5" s="154"/>
      <c r="G5" s="155"/>
      <c r="H5" s="14" t="s">
        <v>33</v>
      </c>
      <c r="I5" s="14" t="s">
        <v>34</v>
      </c>
      <c r="J5" s="14" t="s">
        <v>35</v>
      </c>
      <c r="K5" s="14" t="s">
        <v>36</v>
      </c>
      <c r="L5" s="14" t="s">
        <v>37</v>
      </c>
      <c r="M5" s="14" t="s">
        <v>38</v>
      </c>
      <c r="N5" s="14" t="s">
        <v>39</v>
      </c>
      <c r="O5" s="14" t="s">
        <v>40</v>
      </c>
      <c r="P5" s="15" t="s">
        <v>41</v>
      </c>
      <c r="Q5" s="16" t="s">
        <v>42</v>
      </c>
      <c r="R5" s="14" t="s">
        <v>43</v>
      </c>
      <c r="S5" s="17" t="s">
        <v>44</v>
      </c>
      <c r="T5" s="16" t="s">
        <v>45</v>
      </c>
      <c r="U5" s="14" t="s">
        <v>46</v>
      </c>
      <c r="V5" s="17" t="s">
        <v>44</v>
      </c>
      <c r="X5" s="145"/>
      <c r="Y5" s="72" t="s">
        <v>42</v>
      </c>
      <c r="Z5" s="72" t="s">
        <v>43</v>
      </c>
      <c r="AA5" s="90" t="s">
        <v>80</v>
      </c>
      <c r="AB5" s="72" t="s">
        <v>45</v>
      </c>
      <c r="AC5" s="72" t="s">
        <v>46</v>
      </c>
      <c r="AD5" s="90" t="s">
        <v>81</v>
      </c>
      <c r="AE5" s="72" t="s">
        <v>44</v>
      </c>
      <c r="AG5" s="145"/>
      <c r="AH5" s="72" t="s">
        <v>42</v>
      </c>
      <c r="AI5" s="72" t="s">
        <v>43</v>
      </c>
      <c r="AJ5" s="90" t="s">
        <v>80</v>
      </c>
      <c r="AK5" s="72" t="s">
        <v>45</v>
      </c>
      <c r="AL5" s="72" t="s">
        <v>46</v>
      </c>
      <c r="AM5" s="90" t="s">
        <v>81</v>
      </c>
      <c r="AN5" s="72" t="s">
        <v>44</v>
      </c>
    </row>
    <row r="6" spans="1:40" s="5" customFormat="1" ht="19.5" customHeight="1">
      <c r="A6" s="164">
        <v>4</v>
      </c>
      <c r="B6" s="168">
        <f>SUM(D6:D7)</f>
        <v>46392</v>
      </c>
      <c r="C6" s="18" t="s">
        <v>47</v>
      </c>
      <c r="D6" s="54">
        <f t="shared" ref="D6:D13" si="0">SUM(H6:P6)</f>
        <v>21852</v>
      </c>
      <c r="E6" s="54">
        <f>'４月'!E6</f>
        <v>-142</v>
      </c>
      <c r="F6" s="165">
        <f>SUM('４月'!$F$6:$F$7)</f>
        <v>21158</v>
      </c>
      <c r="G6" s="166">
        <f>SUM('４月'!$G$6:$G$7)</f>
        <v>-60</v>
      </c>
      <c r="H6" s="54">
        <f>'４月'!$D$8</f>
        <v>2349</v>
      </c>
      <c r="I6" s="54">
        <f>'４月'!$D$10</f>
        <v>8149</v>
      </c>
      <c r="J6" s="19">
        <f>'４月'!$D$12</f>
        <v>1947</v>
      </c>
      <c r="K6" s="19">
        <f>'４月'!$D$14</f>
        <v>2106</v>
      </c>
      <c r="L6" s="19">
        <f>'４月'!$D$16</f>
        <v>1267</v>
      </c>
      <c r="M6" s="19">
        <f>'４月'!$D$18</f>
        <v>305</v>
      </c>
      <c r="N6" s="19">
        <f>'４月'!$D$20</f>
        <v>317</v>
      </c>
      <c r="O6" s="19">
        <f>'４月'!$D$22</f>
        <v>1624</v>
      </c>
      <c r="P6" s="20">
        <f>'４月'!$D$24</f>
        <v>3788</v>
      </c>
      <c r="Q6" s="21">
        <f>'４月'!$L$6</f>
        <v>103</v>
      </c>
      <c r="R6" s="19">
        <f>'４月'!$Q$6</f>
        <v>220</v>
      </c>
      <c r="S6" s="22">
        <f t="shared" ref="S6:S13" si="1">Q6-R6</f>
        <v>-117</v>
      </c>
      <c r="T6" s="23">
        <f>'４月'!$S$6</f>
        <v>9</v>
      </c>
      <c r="U6" s="19">
        <f>'４月'!$T$6</f>
        <v>34</v>
      </c>
      <c r="V6" s="22">
        <f t="shared" ref="V6:V11" si="2">T6-U6</f>
        <v>-25</v>
      </c>
      <c r="X6" s="149" t="s">
        <v>61</v>
      </c>
      <c r="Y6" s="73">
        <f>Q8</f>
        <v>143</v>
      </c>
      <c r="Z6" s="73">
        <f>R8</f>
        <v>113</v>
      </c>
      <c r="AA6" s="73">
        <f>Y6-Z6</f>
        <v>30</v>
      </c>
      <c r="AB6" s="73">
        <f>T8</f>
        <v>9</v>
      </c>
      <c r="AC6" s="73">
        <f>U8</f>
        <v>36</v>
      </c>
      <c r="AD6" s="73">
        <f>AB6-AC6</f>
        <v>-27</v>
      </c>
      <c r="AE6" s="73">
        <f>AA6+AD6</f>
        <v>3</v>
      </c>
      <c r="AG6" s="149" t="s">
        <v>61</v>
      </c>
      <c r="AH6" s="172">
        <f>Y6+Y7</f>
        <v>246</v>
      </c>
      <c r="AI6" s="172">
        <f t="shared" ref="AI6:AM6" si="3">Z6+Z7</f>
        <v>235</v>
      </c>
      <c r="AJ6" s="172">
        <f t="shared" si="3"/>
        <v>11</v>
      </c>
      <c r="AK6" s="172">
        <f t="shared" si="3"/>
        <v>24</v>
      </c>
      <c r="AL6" s="172">
        <f t="shared" ca="1" si="3"/>
        <v>69</v>
      </c>
      <c r="AM6" s="172">
        <f t="shared" ca="1" si="3"/>
        <v>-45</v>
      </c>
      <c r="AN6" s="172">
        <f ca="1">AE6+AE7</f>
        <v>-34</v>
      </c>
    </row>
    <row r="7" spans="1:40" s="5" customFormat="1" ht="19.5" customHeight="1" thickBot="1">
      <c r="A7" s="134"/>
      <c r="B7" s="169"/>
      <c r="C7" s="36" t="s">
        <v>48</v>
      </c>
      <c r="D7" s="55">
        <f t="shared" si="0"/>
        <v>24540</v>
      </c>
      <c r="E7" s="55">
        <f ca="1">'４月'!E7</f>
        <v>-179</v>
      </c>
      <c r="F7" s="136">
        <f>IF('４月'!$H$6=0,0,'４月'!$D$8)</f>
        <v>2349</v>
      </c>
      <c r="G7" s="167">
        <f>IF('４月'!$H$6=0,0,'４月'!$D$8)</f>
        <v>2349</v>
      </c>
      <c r="H7" s="55">
        <f>'４月'!$D$9</f>
        <v>2789</v>
      </c>
      <c r="I7" s="55">
        <f>'４月'!$D$11</f>
        <v>9224</v>
      </c>
      <c r="J7" s="25">
        <f>'４月'!$D$13</f>
        <v>2248</v>
      </c>
      <c r="K7" s="25">
        <f>'４月'!$D$15</f>
        <v>2253</v>
      </c>
      <c r="L7" s="25">
        <f>'４月'!$D$17</f>
        <v>1305</v>
      </c>
      <c r="M7" s="25">
        <f>'４月'!$D$19</f>
        <v>297</v>
      </c>
      <c r="N7" s="25">
        <f>'４月'!$D$21</f>
        <v>380</v>
      </c>
      <c r="O7" s="25">
        <f>'４月'!$D$23</f>
        <v>1945</v>
      </c>
      <c r="P7" s="26">
        <f>'４月'!$D$25</f>
        <v>4099</v>
      </c>
      <c r="Q7" s="27">
        <f>'４月'!$L$7</f>
        <v>97</v>
      </c>
      <c r="R7" s="25">
        <f>'４月'!$Q$7</f>
        <v>240</v>
      </c>
      <c r="S7" s="28">
        <f t="shared" si="1"/>
        <v>-143</v>
      </c>
      <c r="T7" s="29">
        <f>'４月'!$S$7</f>
        <v>8</v>
      </c>
      <c r="U7" s="25">
        <f ca="1">'４月'!$T$7</f>
        <v>44</v>
      </c>
      <c r="V7" s="28">
        <f t="shared" ca="1" si="2"/>
        <v>-36</v>
      </c>
      <c r="X7" s="149"/>
      <c r="Y7" s="73">
        <f>Q9</f>
        <v>103</v>
      </c>
      <c r="Z7" s="73">
        <f t="shared" ref="Z7:Z27" si="4">R9</f>
        <v>122</v>
      </c>
      <c r="AA7" s="73">
        <f t="shared" ref="AA7:AA29" si="5">Y7-Z7</f>
        <v>-19</v>
      </c>
      <c r="AB7" s="73">
        <f t="shared" ref="AB7:AB27" si="6">T9</f>
        <v>15</v>
      </c>
      <c r="AC7" s="73">
        <f t="shared" ref="AC7:AC27" ca="1" si="7">U9</f>
        <v>33</v>
      </c>
      <c r="AD7" s="73">
        <f t="shared" ref="AD7:AD28" ca="1" si="8">AB7-AC7</f>
        <v>-18</v>
      </c>
      <c r="AE7" s="73">
        <f ca="1">AA7+AD7</f>
        <v>-37</v>
      </c>
      <c r="AG7" s="149"/>
      <c r="AH7" s="173"/>
      <c r="AI7" s="173"/>
      <c r="AJ7" s="173"/>
      <c r="AK7" s="173"/>
      <c r="AL7" s="173"/>
      <c r="AM7" s="173"/>
      <c r="AN7" s="173"/>
    </row>
    <row r="8" spans="1:40" s="5" customFormat="1" ht="19.5" customHeight="1" thickTop="1">
      <c r="A8" s="139">
        <v>5</v>
      </c>
      <c r="B8" s="170">
        <f>SUM(D8:D9)</f>
        <v>46358</v>
      </c>
      <c r="C8" s="42" t="s">
        <v>56</v>
      </c>
      <c r="D8" s="43">
        <f t="shared" si="0"/>
        <v>21855</v>
      </c>
      <c r="E8" s="43">
        <f>'５月'!E6</f>
        <v>3</v>
      </c>
      <c r="F8" s="135">
        <f>SUM('５月'!$F$6:$F$7)</f>
        <v>21189</v>
      </c>
      <c r="G8" s="135">
        <f>SUM('５月'!$G$6:$G$7)</f>
        <v>31</v>
      </c>
      <c r="H8" s="43">
        <f>'５月'!$D$8</f>
        <v>2337</v>
      </c>
      <c r="I8" s="43">
        <f>'５月'!$D$10</f>
        <v>8175</v>
      </c>
      <c r="J8" s="31">
        <f>'５月'!$D$12</f>
        <v>1944</v>
      </c>
      <c r="K8" s="31">
        <f>'５月'!$D$14</f>
        <v>2114</v>
      </c>
      <c r="L8" s="31">
        <f>'５月'!$D$16</f>
        <v>1268</v>
      </c>
      <c r="M8" s="31">
        <f>'５月'!$D$18</f>
        <v>308</v>
      </c>
      <c r="N8" s="31">
        <f>'５月'!$D$20</f>
        <v>315</v>
      </c>
      <c r="O8" s="31">
        <f>'５月'!$D$22</f>
        <v>1623</v>
      </c>
      <c r="P8" s="32">
        <f>'５月'!$D$24</f>
        <v>3771</v>
      </c>
      <c r="Q8" s="33">
        <f>'５月'!$L$6</f>
        <v>143</v>
      </c>
      <c r="R8" s="31">
        <f>'５月'!$Q$6</f>
        <v>113</v>
      </c>
      <c r="S8" s="34">
        <f t="shared" si="1"/>
        <v>30</v>
      </c>
      <c r="T8" s="35">
        <f>'５月'!$S$6</f>
        <v>9</v>
      </c>
      <c r="U8" s="31">
        <f>'５月'!$T$6</f>
        <v>36</v>
      </c>
      <c r="V8" s="34">
        <f t="shared" si="2"/>
        <v>-27</v>
      </c>
      <c r="X8" s="149" t="s">
        <v>62</v>
      </c>
      <c r="Y8" s="73">
        <f t="shared" ref="Y8:Y26" si="9">Q10</f>
        <v>60</v>
      </c>
      <c r="Z8" s="73">
        <f t="shared" si="4"/>
        <v>46</v>
      </c>
      <c r="AA8" s="73">
        <f t="shared" si="5"/>
        <v>14</v>
      </c>
      <c r="AB8" s="73">
        <f t="shared" si="6"/>
        <v>10</v>
      </c>
      <c r="AC8" s="73">
        <f t="shared" si="7"/>
        <v>33</v>
      </c>
      <c r="AD8" s="73">
        <f t="shared" si="8"/>
        <v>-23</v>
      </c>
      <c r="AE8" s="73">
        <f t="shared" ref="AE8:AE29" si="10">AA8+AD8</f>
        <v>-9</v>
      </c>
      <c r="AG8" s="149" t="s">
        <v>62</v>
      </c>
      <c r="AH8" s="172">
        <f t="shared" ref="AH8" si="11">Y8+Y9</f>
        <v>96</v>
      </c>
      <c r="AI8" s="172">
        <f t="shared" ref="AI8" si="12">Z8+Z9</f>
        <v>82</v>
      </c>
      <c r="AJ8" s="172">
        <f t="shared" ref="AJ8" si="13">AA8+AA9</f>
        <v>14</v>
      </c>
      <c r="AK8" s="172">
        <f t="shared" ref="AK8" si="14">AB8+AB9</f>
        <v>18</v>
      </c>
      <c r="AL8" s="172">
        <f t="shared" ref="AL8" ca="1" si="15">AC8+AC9</f>
        <v>70</v>
      </c>
      <c r="AM8" s="172">
        <f t="shared" ref="AM8:AN8" ca="1" si="16">AD8+AD9</f>
        <v>-52</v>
      </c>
      <c r="AN8" s="172">
        <f t="shared" ca="1" si="16"/>
        <v>-38</v>
      </c>
    </row>
    <row r="9" spans="1:40" s="5" customFormat="1" ht="19.5" customHeight="1" thickBot="1">
      <c r="A9" s="140"/>
      <c r="B9" s="171"/>
      <c r="C9" s="36" t="s">
        <v>57</v>
      </c>
      <c r="D9" s="55">
        <f t="shared" si="0"/>
        <v>24503</v>
      </c>
      <c r="E9" s="55">
        <f ca="1">'５月'!E7</f>
        <v>-37</v>
      </c>
      <c r="F9" s="136">
        <f>IF('４月'!$H$6=0,0,'４月'!$D$8)</f>
        <v>2349</v>
      </c>
      <c r="G9" s="136">
        <f>IF('４月'!$H$6=0,0,'４月'!$D$8)</f>
        <v>2349</v>
      </c>
      <c r="H9" s="55">
        <f>'５月'!$D$9</f>
        <v>2781</v>
      </c>
      <c r="I9" s="55">
        <f>'５月'!$D$11</f>
        <v>9233</v>
      </c>
      <c r="J9" s="55">
        <f>'５月'!$D$13</f>
        <v>2239</v>
      </c>
      <c r="K9" s="55">
        <f>'５月'!$D$15</f>
        <v>2259</v>
      </c>
      <c r="L9" s="55">
        <f>'５月'!$D$17</f>
        <v>1303</v>
      </c>
      <c r="M9" s="55">
        <f>'５月'!$D$19</f>
        <v>295</v>
      </c>
      <c r="N9" s="37">
        <f>'５月'!$D$21</f>
        <v>376</v>
      </c>
      <c r="O9" s="37">
        <f>'５月'!$D$23</f>
        <v>1935</v>
      </c>
      <c r="P9" s="38">
        <f>'５月'!$D$25</f>
        <v>4082</v>
      </c>
      <c r="Q9" s="39">
        <f>'５月'!$L$7</f>
        <v>103</v>
      </c>
      <c r="R9" s="37">
        <f>'５月'!$Q$7</f>
        <v>122</v>
      </c>
      <c r="S9" s="40">
        <f t="shared" si="1"/>
        <v>-19</v>
      </c>
      <c r="T9" s="41">
        <f>'５月'!$S$7</f>
        <v>15</v>
      </c>
      <c r="U9" s="37">
        <f ca="1">'５月'!$T$7</f>
        <v>33</v>
      </c>
      <c r="V9" s="40">
        <f t="shared" ca="1" si="2"/>
        <v>-18</v>
      </c>
      <c r="X9" s="149"/>
      <c r="Y9" s="73">
        <f t="shared" si="9"/>
        <v>36</v>
      </c>
      <c r="Z9" s="73">
        <f t="shared" si="4"/>
        <v>36</v>
      </c>
      <c r="AA9" s="73">
        <f t="shared" si="5"/>
        <v>0</v>
      </c>
      <c r="AB9" s="73">
        <f t="shared" si="6"/>
        <v>8</v>
      </c>
      <c r="AC9" s="73">
        <f t="shared" ca="1" si="7"/>
        <v>37</v>
      </c>
      <c r="AD9" s="73">
        <f t="shared" ca="1" si="8"/>
        <v>-29</v>
      </c>
      <c r="AE9" s="73">
        <f t="shared" ca="1" si="10"/>
        <v>-29</v>
      </c>
      <c r="AG9" s="149"/>
      <c r="AH9" s="173"/>
      <c r="AI9" s="173"/>
      <c r="AJ9" s="173"/>
      <c r="AK9" s="173"/>
      <c r="AL9" s="173"/>
      <c r="AM9" s="173"/>
      <c r="AN9" s="173"/>
    </row>
    <row r="10" spans="1:40" s="5" customFormat="1" ht="19.5" customHeight="1" thickTop="1">
      <c r="A10" s="133">
        <v>6</v>
      </c>
      <c r="B10" s="144">
        <f>SUM(D10:D11)</f>
        <v>46320</v>
      </c>
      <c r="C10" s="42" t="s">
        <v>56</v>
      </c>
      <c r="D10" s="43">
        <f t="shared" si="0"/>
        <v>21846</v>
      </c>
      <c r="E10" s="31">
        <f>'６月'!E6</f>
        <v>-9</v>
      </c>
      <c r="F10" s="135">
        <f>SUM('６月'!$F$6:$F$7)</f>
        <v>21180</v>
      </c>
      <c r="G10" s="135">
        <f>SUM('６月'!$G$6:$G$7)</f>
        <v>-9</v>
      </c>
      <c r="H10" s="31">
        <f>'６月'!$D$8</f>
        <v>2330</v>
      </c>
      <c r="I10" s="31">
        <f>'６月'!$D$10</f>
        <v>8179</v>
      </c>
      <c r="J10" s="43">
        <f>'６月'!$D$12</f>
        <v>1949</v>
      </c>
      <c r="K10" s="43">
        <f>'６月'!$D$14</f>
        <v>2115</v>
      </c>
      <c r="L10" s="43">
        <f>'６月'!$D$16</f>
        <v>1262</v>
      </c>
      <c r="M10" s="43">
        <f>'６月'!$D$18</f>
        <v>309</v>
      </c>
      <c r="N10" s="43">
        <f>'６月'!$D$20</f>
        <v>317</v>
      </c>
      <c r="O10" s="43">
        <f>'６月'!$D$22</f>
        <v>1624</v>
      </c>
      <c r="P10" s="44">
        <f>'６月'!$D$24</f>
        <v>3761</v>
      </c>
      <c r="Q10" s="45">
        <f>'６月'!$L$6</f>
        <v>60</v>
      </c>
      <c r="R10" s="43">
        <f>'６月'!$Q$6</f>
        <v>46</v>
      </c>
      <c r="S10" s="46">
        <f t="shared" si="1"/>
        <v>14</v>
      </c>
      <c r="T10" s="47">
        <f>'６月'!$S$6</f>
        <v>10</v>
      </c>
      <c r="U10" s="43">
        <f>'６月'!$T$6</f>
        <v>33</v>
      </c>
      <c r="V10" s="46">
        <f t="shared" si="2"/>
        <v>-23</v>
      </c>
      <c r="X10" s="149" t="s">
        <v>63</v>
      </c>
      <c r="Y10" s="73">
        <f t="shared" si="9"/>
        <v>42</v>
      </c>
      <c r="Z10" s="73">
        <f t="shared" si="4"/>
        <v>48</v>
      </c>
      <c r="AA10" s="73">
        <f t="shared" si="5"/>
        <v>-6</v>
      </c>
      <c r="AB10" s="73">
        <f t="shared" si="6"/>
        <v>9</v>
      </c>
      <c r="AC10" s="73">
        <f t="shared" si="7"/>
        <v>33</v>
      </c>
      <c r="AD10" s="73">
        <f t="shared" si="8"/>
        <v>-24</v>
      </c>
      <c r="AE10" s="73">
        <f t="shared" si="10"/>
        <v>-30</v>
      </c>
      <c r="AG10" s="149" t="s">
        <v>63</v>
      </c>
      <c r="AH10" s="172">
        <f t="shared" ref="AH10" si="17">Y10+Y11</f>
        <v>71</v>
      </c>
      <c r="AI10" s="172">
        <f t="shared" ref="AI10" si="18">Z10+Z11</f>
        <v>94</v>
      </c>
      <c r="AJ10" s="172">
        <f t="shared" ref="AJ10" si="19">AA10+AA11</f>
        <v>-23</v>
      </c>
      <c r="AK10" s="172">
        <f t="shared" ref="AK10" si="20">AB10+AB11</f>
        <v>14</v>
      </c>
      <c r="AL10" s="172">
        <f t="shared" ref="AL10" ca="1" si="21">AC10+AC11</f>
        <v>69</v>
      </c>
      <c r="AM10" s="172">
        <f t="shared" ref="AM10:AN10" ca="1" si="22">AD10+AD11</f>
        <v>-55</v>
      </c>
      <c r="AN10" s="172">
        <f t="shared" ca="1" si="22"/>
        <v>-78</v>
      </c>
    </row>
    <row r="11" spans="1:40" s="5" customFormat="1" ht="19.5" customHeight="1" thickBot="1">
      <c r="A11" s="134"/>
      <c r="B11" s="138"/>
      <c r="C11" s="24" t="s">
        <v>57</v>
      </c>
      <c r="D11" s="25">
        <f t="shared" si="0"/>
        <v>24474</v>
      </c>
      <c r="E11" s="55">
        <f ca="1">'６月'!E7</f>
        <v>-29</v>
      </c>
      <c r="F11" s="136">
        <f>IF('４月'!$H$6=0,0,'４月'!$D$8)</f>
        <v>2349</v>
      </c>
      <c r="G11" s="136">
        <f>IF('４月'!$H$6=0,0,'４月'!$D$8)</f>
        <v>2349</v>
      </c>
      <c r="H11" s="55">
        <f>'６月'!$D$9</f>
        <v>2779</v>
      </c>
      <c r="I11" s="55">
        <f>'６月'!$D$11</f>
        <v>9241</v>
      </c>
      <c r="J11" s="25">
        <f>'６月'!$D$13</f>
        <v>2230</v>
      </c>
      <c r="K11" s="25">
        <f>'６月'!$D$15</f>
        <v>2255</v>
      </c>
      <c r="L11" s="25">
        <f>'６月'!$D$17</f>
        <v>1294</v>
      </c>
      <c r="M11" s="25">
        <f>'６月'!$D$19</f>
        <v>299</v>
      </c>
      <c r="N11" s="25">
        <f>'６月'!$D$21</f>
        <v>373</v>
      </c>
      <c r="O11" s="25">
        <f>'６月'!$D$23</f>
        <v>1931</v>
      </c>
      <c r="P11" s="26">
        <f>'６月'!$D$25</f>
        <v>4072</v>
      </c>
      <c r="Q11" s="27">
        <f>'６月'!$L$7</f>
        <v>36</v>
      </c>
      <c r="R11" s="25">
        <f>'６月'!$Q$7</f>
        <v>36</v>
      </c>
      <c r="S11" s="28">
        <f t="shared" si="1"/>
        <v>0</v>
      </c>
      <c r="T11" s="29">
        <f>'６月'!$S$7</f>
        <v>8</v>
      </c>
      <c r="U11" s="25">
        <f ca="1">'６月'!$T$7</f>
        <v>37</v>
      </c>
      <c r="V11" s="28">
        <f t="shared" ca="1" si="2"/>
        <v>-29</v>
      </c>
      <c r="X11" s="149"/>
      <c r="Y11" s="73">
        <f t="shared" si="9"/>
        <v>29</v>
      </c>
      <c r="Z11" s="73">
        <f t="shared" si="4"/>
        <v>46</v>
      </c>
      <c r="AA11" s="73">
        <f t="shared" si="5"/>
        <v>-17</v>
      </c>
      <c r="AB11" s="73">
        <f t="shared" si="6"/>
        <v>5</v>
      </c>
      <c r="AC11" s="73">
        <f t="shared" ca="1" si="7"/>
        <v>36</v>
      </c>
      <c r="AD11" s="73">
        <f t="shared" ca="1" si="8"/>
        <v>-31</v>
      </c>
      <c r="AE11" s="73">
        <f t="shared" ca="1" si="10"/>
        <v>-48</v>
      </c>
      <c r="AG11" s="149"/>
      <c r="AH11" s="173"/>
      <c r="AI11" s="173"/>
      <c r="AJ11" s="173"/>
      <c r="AK11" s="173"/>
      <c r="AL11" s="173"/>
      <c r="AM11" s="173"/>
      <c r="AN11" s="173"/>
    </row>
    <row r="12" spans="1:40" s="5" customFormat="1" ht="19.5" customHeight="1" thickTop="1">
      <c r="A12" s="139">
        <v>7</v>
      </c>
      <c r="B12" s="137">
        <f>SUM(D12:D13)</f>
        <v>46242</v>
      </c>
      <c r="C12" s="30" t="s">
        <v>56</v>
      </c>
      <c r="D12" s="31">
        <f t="shared" si="0"/>
        <v>21816</v>
      </c>
      <c r="E12" s="43">
        <f>'７月'!E6</f>
        <v>-30</v>
      </c>
      <c r="F12" s="135">
        <f>SUM('７月'!$F$6:$F$7)</f>
        <v>21155</v>
      </c>
      <c r="G12" s="135">
        <f>SUM('７月'!$G$6:$G$7)</f>
        <v>-25</v>
      </c>
      <c r="H12" s="31">
        <f>'７月'!$D$8</f>
        <v>2333</v>
      </c>
      <c r="I12" s="31">
        <f>'７月'!$D$10</f>
        <v>8173</v>
      </c>
      <c r="J12" s="31">
        <f>'７月'!$D$12</f>
        <v>1950</v>
      </c>
      <c r="K12" s="31">
        <f>'７月'!$D$14</f>
        <v>2111</v>
      </c>
      <c r="L12" s="31">
        <f>'７月'!$D$16</f>
        <v>1262</v>
      </c>
      <c r="M12" s="31">
        <f>'７月'!$D$18</f>
        <v>310</v>
      </c>
      <c r="N12" s="31">
        <f>'７月'!$D$20</f>
        <v>314</v>
      </c>
      <c r="O12" s="31">
        <f>'７月'!$D$22</f>
        <v>1616</v>
      </c>
      <c r="P12" s="32">
        <f>'７月'!$D$24</f>
        <v>3747</v>
      </c>
      <c r="Q12" s="33">
        <f>'７月'!$L$6</f>
        <v>42</v>
      </c>
      <c r="R12" s="31">
        <f>'７月'!$Q$6</f>
        <v>48</v>
      </c>
      <c r="S12" s="34">
        <f t="shared" si="1"/>
        <v>-6</v>
      </c>
      <c r="T12" s="35">
        <f>'７月'!$S$6</f>
        <v>9</v>
      </c>
      <c r="U12" s="31">
        <f>'７月'!$T$6</f>
        <v>33</v>
      </c>
      <c r="V12" s="34">
        <f t="shared" ref="V12:V29" si="23">T12-U12</f>
        <v>-24</v>
      </c>
      <c r="X12" s="149" t="s">
        <v>64</v>
      </c>
      <c r="Y12" s="73">
        <f t="shared" si="9"/>
        <v>61</v>
      </c>
      <c r="Z12" s="73">
        <f t="shared" si="4"/>
        <v>52</v>
      </c>
      <c r="AA12" s="73">
        <f t="shared" si="5"/>
        <v>9</v>
      </c>
      <c r="AB12" s="73">
        <f t="shared" si="6"/>
        <v>8</v>
      </c>
      <c r="AC12" s="73">
        <f t="shared" si="7"/>
        <v>38</v>
      </c>
      <c r="AD12" s="73">
        <f t="shared" si="8"/>
        <v>-30</v>
      </c>
      <c r="AE12" s="73">
        <f t="shared" si="10"/>
        <v>-21</v>
      </c>
      <c r="AG12" s="149" t="s">
        <v>64</v>
      </c>
      <c r="AH12" s="172">
        <f t="shared" ref="AH12" si="24">Y12+Y13</f>
        <v>91</v>
      </c>
      <c r="AI12" s="172">
        <f t="shared" ref="AI12" si="25">Z12+Z13</f>
        <v>97</v>
      </c>
      <c r="AJ12" s="172">
        <f t="shared" ref="AJ12" si="26">AA12+AA13</f>
        <v>-6</v>
      </c>
      <c r="AK12" s="172">
        <f t="shared" ref="AK12" si="27">AB12+AB13</f>
        <v>13</v>
      </c>
      <c r="AL12" s="172">
        <f t="shared" ref="AL12" ca="1" si="28">AC12+AC13</f>
        <v>71</v>
      </c>
      <c r="AM12" s="172">
        <f t="shared" ref="AM12:AN12" ca="1" si="29">AD12+AD13</f>
        <v>-58</v>
      </c>
      <c r="AN12" s="172">
        <f t="shared" ca="1" si="29"/>
        <v>-64</v>
      </c>
    </row>
    <row r="13" spans="1:40" s="5" customFormat="1" ht="19.5" customHeight="1" thickBot="1">
      <c r="A13" s="140"/>
      <c r="B13" s="138"/>
      <c r="C13" s="36" t="s">
        <v>57</v>
      </c>
      <c r="D13" s="37">
        <f t="shared" si="0"/>
        <v>24426</v>
      </c>
      <c r="E13" s="37">
        <f ca="1">'７月'!E7</f>
        <v>-48</v>
      </c>
      <c r="F13" s="136">
        <f>IF('４月'!$H$6=0,0,'４月'!$D$8)</f>
        <v>2349</v>
      </c>
      <c r="G13" s="136">
        <f>IF('４月'!$H$6=0,0,'４月'!$D$8)</f>
        <v>2349</v>
      </c>
      <c r="H13" s="55">
        <f>'７月'!$D$9</f>
        <v>2776</v>
      </c>
      <c r="I13" s="55">
        <f>'７月'!$D$11</f>
        <v>9219</v>
      </c>
      <c r="J13" s="55">
        <f>'７月'!$D$13</f>
        <v>2238</v>
      </c>
      <c r="K13" s="55">
        <f>'７月'!$D$15</f>
        <v>2238</v>
      </c>
      <c r="L13" s="37">
        <f>'７月'!$D$17</f>
        <v>1285</v>
      </c>
      <c r="M13" s="37">
        <f>'７月'!$D$19</f>
        <v>297</v>
      </c>
      <c r="N13" s="37">
        <f>'７月'!$D$21</f>
        <v>373</v>
      </c>
      <c r="O13" s="37">
        <f>'７月'!$D$23</f>
        <v>1927</v>
      </c>
      <c r="P13" s="38">
        <f>'７月'!$D$25</f>
        <v>4073</v>
      </c>
      <c r="Q13" s="39">
        <f>'７月'!$L$7</f>
        <v>29</v>
      </c>
      <c r="R13" s="37">
        <f>'７月'!$Q$7</f>
        <v>46</v>
      </c>
      <c r="S13" s="40">
        <f t="shared" si="1"/>
        <v>-17</v>
      </c>
      <c r="T13" s="41">
        <f>'７月'!$S$7</f>
        <v>5</v>
      </c>
      <c r="U13" s="37">
        <f ca="1">'７月'!$T$7</f>
        <v>36</v>
      </c>
      <c r="V13" s="40">
        <f t="shared" ca="1" si="23"/>
        <v>-31</v>
      </c>
      <c r="X13" s="149"/>
      <c r="Y13" s="73">
        <f t="shared" si="9"/>
        <v>30</v>
      </c>
      <c r="Z13" s="73">
        <f t="shared" si="4"/>
        <v>45</v>
      </c>
      <c r="AA13" s="73">
        <f t="shared" si="5"/>
        <v>-15</v>
      </c>
      <c r="AB13" s="73">
        <f t="shared" si="6"/>
        <v>5</v>
      </c>
      <c r="AC13" s="73">
        <f t="shared" ca="1" si="7"/>
        <v>33</v>
      </c>
      <c r="AD13" s="73">
        <f t="shared" ca="1" si="8"/>
        <v>-28</v>
      </c>
      <c r="AE13" s="73">
        <f t="shared" ca="1" si="10"/>
        <v>-43</v>
      </c>
      <c r="AG13" s="149"/>
      <c r="AH13" s="173"/>
      <c r="AI13" s="173"/>
      <c r="AJ13" s="173"/>
      <c r="AK13" s="173"/>
      <c r="AL13" s="173"/>
      <c r="AM13" s="173"/>
      <c r="AN13" s="173"/>
    </row>
    <row r="14" spans="1:40" s="5" customFormat="1" ht="19.5" customHeight="1" thickTop="1">
      <c r="A14" s="133">
        <v>8</v>
      </c>
      <c r="B14" s="137">
        <f>SUM(D14:D15)</f>
        <v>46178</v>
      </c>
      <c r="C14" s="42" t="s">
        <v>56</v>
      </c>
      <c r="D14" s="43">
        <f t="shared" ref="D14:D29" si="30">SUM(H14:P14)</f>
        <v>21795</v>
      </c>
      <c r="E14" s="43">
        <f>'８月'!E6</f>
        <v>-21</v>
      </c>
      <c r="F14" s="135">
        <f>SUM('８月'!$F$6:$F$7)</f>
        <v>21151</v>
      </c>
      <c r="G14" s="135">
        <f>SUM('８月'!$G$6:$G$7)</f>
        <v>-4</v>
      </c>
      <c r="H14" s="43">
        <f>'８月'!$D$8</f>
        <v>2328</v>
      </c>
      <c r="I14" s="43">
        <f>'８月'!$D$10</f>
        <v>8175</v>
      </c>
      <c r="J14" s="43">
        <f>'８月'!$D$12</f>
        <v>1943</v>
      </c>
      <c r="K14" s="43">
        <f>'８月'!$D$14</f>
        <v>2097</v>
      </c>
      <c r="L14" s="43">
        <f>'８月'!$D$16</f>
        <v>1265</v>
      </c>
      <c r="M14" s="43">
        <f>'８月'!$D$18</f>
        <v>310</v>
      </c>
      <c r="N14" s="43">
        <f>'８月'!$D$20</f>
        <v>315</v>
      </c>
      <c r="O14" s="43">
        <f>'８月'!$D$22</f>
        <v>1620</v>
      </c>
      <c r="P14" s="44">
        <f>'８月'!$D$24</f>
        <v>3742</v>
      </c>
      <c r="Q14" s="45">
        <f>'８月'!$L$6</f>
        <v>61</v>
      </c>
      <c r="R14" s="43">
        <f>'８月'!$Q$6</f>
        <v>52</v>
      </c>
      <c r="S14" s="46">
        <f t="shared" ref="S14:S29" si="31">Q14-R14</f>
        <v>9</v>
      </c>
      <c r="T14" s="47">
        <f>'８月'!$S$6</f>
        <v>8</v>
      </c>
      <c r="U14" s="43">
        <f>'８月'!$T$6</f>
        <v>38</v>
      </c>
      <c r="V14" s="46">
        <f t="shared" si="23"/>
        <v>-30</v>
      </c>
      <c r="X14" s="149" t="s">
        <v>65</v>
      </c>
      <c r="Y14" s="73">
        <f t="shared" si="9"/>
        <v>40</v>
      </c>
      <c r="Z14" s="73">
        <f t="shared" si="4"/>
        <v>67</v>
      </c>
      <c r="AA14" s="73">
        <f t="shared" si="5"/>
        <v>-27</v>
      </c>
      <c r="AB14" s="73">
        <f t="shared" si="6"/>
        <v>6</v>
      </c>
      <c r="AC14" s="73">
        <f t="shared" si="7"/>
        <v>24</v>
      </c>
      <c r="AD14" s="73">
        <f t="shared" si="8"/>
        <v>-18</v>
      </c>
      <c r="AE14" s="73">
        <f t="shared" si="10"/>
        <v>-45</v>
      </c>
      <c r="AG14" s="149" t="s">
        <v>65</v>
      </c>
      <c r="AH14" s="172">
        <f t="shared" ref="AH14" si="32">Y14+Y15</f>
        <v>68</v>
      </c>
      <c r="AI14" s="172">
        <f t="shared" ref="AI14" si="33">Z14+Z15</f>
        <v>106</v>
      </c>
      <c r="AJ14" s="172">
        <f t="shared" ref="AJ14" si="34">AA14+AA15</f>
        <v>-38</v>
      </c>
      <c r="AK14" s="172">
        <f t="shared" ref="AK14" si="35">AB14+AB15</f>
        <v>9</v>
      </c>
      <c r="AL14" s="172">
        <f t="shared" ref="AL14" ca="1" si="36">AC14+AC15</f>
        <v>65</v>
      </c>
      <c r="AM14" s="172">
        <f t="shared" ref="AM14:AN14" ca="1" si="37">AD14+AD15</f>
        <v>-56</v>
      </c>
      <c r="AN14" s="172">
        <f t="shared" ca="1" si="37"/>
        <v>-94</v>
      </c>
    </row>
    <row r="15" spans="1:40" s="5" customFormat="1" ht="19.5" customHeight="1" thickBot="1">
      <c r="A15" s="134"/>
      <c r="B15" s="138"/>
      <c r="C15" s="24" t="s">
        <v>57</v>
      </c>
      <c r="D15" s="25">
        <f t="shared" si="30"/>
        <v>24383</v>
      </c>
      <c r="E15" s="25">
        <f ca="1">'８月'!E7</f>
        <v>-43</v>
      </c>
      <c r="F15" s="136">
        <f>IF('４月'!$H$6=0,0,'４月'!$D$8)</f>
        <v>2349</v>
      </c>
      <c r="G15" s="136">
        <f>IF('４月'!$H$6=0,0,'４月'!$D$8)</f>
        <v>2349</v>
      </c>
      <c r="H15" s="25">
        <f>'８月'!$D$9</f>
        <v>2769</v>
      </c>
      <c r="I15" s="25">
        <f>'８月'!$D$11</f>
        <v>9213</v>
      </c>
      <c r="J15" s="25">
        <f>'８月'!$D$13</f>
        <v>2229</v>
      </c>
      <c r="K15" s="25">
        <f>'８月'!$D$15</f>
        <v>2234</v>
      </c>
      <c r="L15" s="25">
        <f>'８月'!$D$17</f>
        <v>1283</v>
      </c>
      <c r="M15" s="25">
        <f>'８月'!$D$19</f>
        <v>297</v>
      </c>
      <c r="N15" s="25">
        <f>'８月'!$D$21</f>
        <v>372</v>
      </c>
      <c r="O15" s="25">
        <f>'８月'!$D$23</f>
        <v>1921</v>
      </c>
      <c r="P15" s="26">
        <f>'８月'!$D$25</f>
        <v>4065</v>
      </c>
      <c r="Q15" s="27">
        <f>'８月'!$L$7</f>
        <v>30</v>
      </c>
      <c r="R15" s="25">
        <f>'８月'!$Q$7</f>
        <v>45</v>
      </c>
      <c r="S15" s="28">
        <f t="shared" si="31"/>
        <v>-15</v>
      </c>
      <c r="T15" s="29">
        <f>'８月'!$S$7</f>
        <v>5</v>
      </c>
      <c r="U15" s="25">
        <f ca="1">'８月'!$T$7</f>
        <v>33</v>
      </c>
      <c r="V15" s="28">
        <f t="shared" ca="1" si="23"/>
        <v>-28</v>
      </c>
      <c r="X15" s="149"/>
      <c r="Y15" s="73">
        <f t="shared" si="9"/>
        <v>28</v>
      </c>
      <c r="Z15" s="73">
        <f t="shared" si="4"/>
        <v>39</v>
      </c>
      <c r="AA15" s="73">
        <f t="shared" si="5"/>
        <v>-11</v>
      </c>
      <c r="AB15" s="73">
        <f t="shared" si="6"/>
        <v>3</v>
      </c>
      <c r="AC15" s="73">
        <f t="shared" ca="1" si="7"/>
        <v>41</v>
      </c>
      <c r="AD15" s="73">
        <f t="shared" ca="1" si="8"/>
        <v>-38</v>
      </c>
      <c r="AE15" s="73">
        <f t="shared" ca="1" si="10"/>
        <v>-49</v>
      </c>
      <c r="AG15" s="149"/>
      <c r="AH15" s="173"/>
      <c r="AI15" s="173"/>
      <c r="AJ15" s="173"/>
      <c r="AK15" s="173"/>
      <c r="AL15" s="173"/>
      <c r="AM15" s="173"/>
      <c r="AN15" s="173"/>
    </row>
    <row r="16" spans="1:40" s="5" customFormat="1" ht="19.5" customHeight="1" thickTop="1">
      <c r="A16" s="139">
        <v>9</v>
      </c>
      <c r="B16" s="137">
        <f>SUM(D16:D17)</f>
        <v>46084</v>
      </c>
      <c r="C16" s="30" t="s">
        <v>56</v>
      </c>
      <c r="D16" s="31">
        <f t="shared" si="30"/>
        <v>21750</v>
      </c>
      <c r="E16" s="31">
        <f>'９月'!E6</f>
        <v>-45</v>
      </c>
      <c r="F16" s="135">
        <f>SUM('９月'!$F$6:$F$7)</f>
        <v>21095</v>
      </c>
      <c r="G16" s="135">
        <f>SUM('９月'!$G$6:$G$7)</f>
        <v>-56</v>
      </c>
      <c r="H16" s="31">
        <f>'９月'!$D$8</f>
        <v>2327</v>
      </c>
      <c r="I16" s="31">
        <f>'９月'!$D$10</f>
        <v>8160</v>
      </c>
      <c r="J16" s="31">
        <f>'９月'!$D$12</f>
        <v>1939</v>
      </c>
      <c r="K16" s="31">
        <f>'９月'!$D$14</f>
        <v>2088</v>
      </c>
      <c r="L16" s="31">
        <f>'９月'!$D$16</f>
        <v>1260</v>
      </c>
      <c r="M16" s="31">
        <f>'９月'!$D$18</f>
        <v>311</v>
      </c>
      <c r="N16" s="31">
        <f>'９月'!$D$20</f>
        <v>313</v>
      </c>
      <c r="O16" s="31">
        <f>'９月'!$D$22</f>
        <v>1619</v>
      </c>
      <c r="P16" s="32">
        <f>'９月'!$D$24</f>
        <v>3733</v>
      </c>
      <c r="Q16" s="33">
        <f>'９月'!$L$6</f>
        <v>40</v>
      </c>
      <c r="R16" s="31">
        <f>'９月'!$Q$6</f>
        <v>67</v>
      </c>
      <c r="S16" s="34">
        <f t="shared" si="31"/>
        <v>-27</v>
      </c>
      <c r="T16" s="35">
        <f>'９月'!$S$6</f>
        <v>6</v>
      </c>
      <c r="U16" s="31">
        <f>'９月'!$T$6</f>
        <v>24</v>
      </c>
      <c r="V16" s="34">
        <f t="shared" si="23"/>
        <v>-18</v>
      </c>
      <c r="X16" s="149" t="s">
        <v>66</v>
      </c>
      <c r="Y16" s="73">
        <f t="shared" si="9"/>
        <v>0</v>
      </c>
      <c r="Z16" s="73">
        <f t="shared" si="4"/>
        <v>0</v>
      </c>
      <c r="AA16" s="73">
        <f t="shared" si="5"/>
        <v>0</v>
      </c>
      <c r="AB16" s="73">
        <f t="shared" si="6"/>
        <v>0</v>
      </c>
      <c r="AC16" s="73">
        <f t="shared" si="7"/>
        <v>0</v>
      </c>
      <c r="AD16" s="73">
        <f t="shared" si="8"/>
        <v>0</v>
      </c>
      <c r="AE16" s="73">
        <f t="shared" si="10"/>
        <v>0</v>
      </c>
      <c r="AG16" s="149" t="s">
        <v>66</v>
      </c>
      <c r="AH16" s="172">
        <f t="shared" ref="AH16" si="38">Y16+Y17</f>
        <v>0</v>
      </c>
      <c r="AI16" s="172">
        <f t="shared" ref="AI16" si="39">Z16+Z17</f>
        <v>0</v>
      </c>
      <c r="AJ16" s="172">
        <f t="shared" ref="AJ16" si="40">AA16+AA17</f>
        <v>0</v>
      </c>
      <c r="AK16" s="172">
        <f t="shared" ref="AK16" si="41">AB16+AB17</f>
        <v>0</v>
      </c>
      <c r="AL16" s="172">
        <f t="shared" ref="AL16" ca="1" si="42">AC16+AC17</f>
        <v>0</v>
      </c>
      <c r="AM16" s="172">
        <f t="shared" ref="AM16:AN16" ca="1" si="43">AD16+AD17</f>
        <v>0</v>
      </c>
      <c r="AN16" s="172">
        <f t="shared" ca="1" si="43"/>
        <v>0</v>
      </c>
    </row>
    <row r="17" spans="1:40" s="5" customFormat="1" ht="19.5" customHeight="1" thickBot="1">
      <c r="A17" s="140"/>
      <c r="B17" s="138"/>
      <c r="C17" s="36" t="s">
        <v>57</v>
      </c>
      <c r="D17" s="37">
        <f t="shared" si="30"/>
        <v>24334</v>
      </c>
      <c r="E17" s="37">
        <f ca="1">'９月'!E7</f>
        <v>-49</v>
      </c>
      <c r="F17" s="136">
        <f>IF('４月'!$H$6=0,0,'４月'!$D$8)</f>
        <v>2349</v>
      </c>
      <c r="G17" s="136">
        <f>IF('４月'!$H$6=0,0,'４月'!$D$8)</f>
        <v>2349</v>
      </c>
      <c r="H17" s="37">
        <f>'９月'!$D$9</f>
        <v>2758</v>
      </c>
      <c r="I17" s="37">
        <f>'９月'!$D$11</f>
        <v>9213</v>
      </c>
      <c r="J17" s="37">
        <f>'９月'!$D$13</f>
        <v>2223</v>
      </c>
      <c r="K17" s="37">
        <f>'９月'!$D$15</f>
        <v>2229</v>
      </c>
      <c r="L17" s="37">
        <f>'９月'!$D$17</f>
        <v>1271</v>
      </c>
      <c r="M17" s="37">
        <f>'９月'!$D$19</f>
        <v>297</v>
      </c>
      <c r="N17" s="37">
        <f>'９月'!$D$21</f>
        <v>373</v>
      </c>
      <c r="O17" s="37">
        <f>'９月'!$D$23</f>
        <v>1918</v>
      </c>
      <c r="P17" s="38">
        <f>'９月'!$D$25</f>
        <v>4052</v>
      </c>
      <c r="Q17" s="39">
        <f>'９月'!$L$7</f>
        <v>28</v>
      </c>
      <c r="R17" s="37">
        <f>'９月'!$Q$7</f>
        <v>39</v>
      </c>
      <c r="S17" s="40">
        <f t="shared" si="31"/>
        <v>-11</v>
      </c>
      <c r="T17" s="41">
        <f>'９月'!$S$7</f>
        <v>3</v>
      </c>
      <c r="U17" s="37">
        <f ca="1">'９月'!$T$7</f>
        <v>41</v>
      </c>
      <c r="V17" s="40">
        <f t="shared" ca="1" si="23"/>
        <v>-38</v>
      </c>
      <c r="X17" s="149"/>
      <c r="Y17" s="73">
        <f t="shared" si="9"/>
        <v>0</v>
      </c>
      <c r="Z17" s="73">
        <f t="shared" si="4"/>
        <v>0</v>
      </c>
      <c r="AA17" s="73">
        <f t="shared" si="5"/>
        <v>0</v>
      </c>
      <c r="AB17" s="73">
        <f t="shared" si="6"/>
        <v>0</v>
      </c>
      <c r="AC17" s="73">
        <f t="shared" ca="1" si="7"/>
        <v>0</v>
      </c>
      <c r="AD17" s="73">
        <f t="shared" ca="1" si="8"/>
        <v>0</v>
      </c>
      <c r="AE17" s="73">
        <f t="shared" ca="1" si="10"/>
        <v>0</v>
      </c>
      <c r="AG17" s="149"/>
      <c r="AH17" s="173"/>
      <c r="AI17" s="173"/>
      <c r="AJ17" s="173"/>
      <c r="AK17" s="173"/>
      <c r="AL17" s="173"/>
      <c r="AM17" s="173"/>
      <c r="AN17" s="173"/>
    </row>
    <row r="18" spans="1:40" s="5" customFormat="1" ht="19.5" customHeight="1" thickTop="1">
      <c r="A18" s="133">
        <v>10</v>
      </c>
      <c r="B18" s="137">
        <f>SUM(D18:D19)</f>
        <v>46084</v>
      </c>
      <c r="C18" s="42" t="s">
        <v>56</v>
      </c>
      <c r="D18" s="43">
        <f t="shared" si="30"/>
        <v>21750</v>
      </c>
      <c r="E18" s="31">
        <f>'１０月'!E6</f>
        <v>0</v>
      </c>
      <c r="F18" s="135">
        <f>SUM('１０月'!$F$6:$F$7)</f>
        <v>21095</v>
      </c>
      <c r="G18" s="135">
        <f>SUM('１０月'!$G$6:$G$7)</f>
        <v>0</v>
      </c>
      <c r="H18" s="31">
        <f>'１０月'!$D$8</f>
        <v>2327</v>
      </c>
      <c r="I18" s="31">
        <f>'１０月'!$D$10</f>
        <v>8160</v>
      </c>
      <c r="J18" s="31">
        <f>'１０月'!$D$12</f>
        <v>1939</v>
      </c>
      <c r="K18" s="31">
        <f>'１０月'!$D$14</f>
        <v>2088</v>
      </c>
      <c r="L18" s="31">
        <f>'１０月'!$D$16</f>
        <v>1260</v>
      </c>
      <c r="M18" s="31">
        <f>'１０月'!$D$18</f>
        <v>311</v>
      </c>
      <c r="N18" s="31">
        <f>'１０月'!$D$20</f>
        <v>313</v>
      </c>
      <c r="O18" s="31">
        <f>'１０月'!$D$22</f>
        <v>1619</v>
      </c>
      <c r="P18" s="32">
        <f>'１０月'!$D$24</f>
        <v>3733</v>
      </c>
      <c r="Q18" s="33">
        <f>'１０月'!$L$6</f>
        <v>0</v>
      </c>
      <c r="R18" s="31">
        <f>'１０月'!$Q$6</f>
        <v>0</v>
      </c>
      <c r="S18" s="46">
        <f t="shared" si="31"/>
        <v>0</v>
      </c>
      <c r="T18" s="35">
        <f>'１０月'!$S$6</f>
        <v>0</v>
      </c>
      <c r="U18" s="31">
        <f>'１０月'!$T$6</f>
        <v>0</v>
      </c>
      <c r="V18" s="46">
        <f t="shared" si="23"/>
        <v>0</v>
      </c>
      <c r="X18" s="149" t="s">
        <v>67</v>
      </c>
      <c r="Y18" s="73">
        <f t="shared" si="9"/>
        <v>0</v>
      </c>
      <c r="Z18" s="73">
        <f t="shared" si="4"/>
        <v>0</v>
      </c>
      <c r="AA18" s="73">
        <f t="shared" si="5"/>
        <v>0</v>
      </c>
      <c r="AB18" s="73">
        <f t="shared" si="6"/>
        <v>0</v>
      </c>
      <c r="AC18" s="73">
        <f t="shared" si="7"/>
        <v>0</v>
      </c>
      <c r="AD18" s="73">
        <f t="shared" si="8"/>
        <v>0</v>
      </c>
      <c r="AE18" s="73">
        <f t="shared" si="10"/>
        <v>0</v>
      </c>
      <c r="AG18" s="149" t="s">
        <v>67</v>
      </c>
      <c r="AH18" s="172">
        <f t="shared" ref="AH18" si="44">Y18+Y19</f>
        <v>0</v>
      </c>
      <c r="AI18" s="172">
        <f t="shared" ref="AI18" si="45">Z18+Z19</f>
        <v>0</v>
      </c>
      <c r="AJ18" s="172">
        <f t="shared" ref="AJ18" si="46">AA18+AA19</f>
        <v>0</v>
      </c>
      <c r="AK18" s="172">
        <f t="shared" ref="AK18" si="47">AB18+AB19</f>
        <v>0</v>
      </c>
      <c r="AL18" s="172">
        <f t="shared" ref="AL18" ca="1" si="48">AC18+AC19</f>
        <v>0</v>
      </c>
      <c r="AM18" s="172">
        <f t="shared" ref="AM18:AN18" ca="1" si="49">AD18+AD19</f>
        <v>0</v>
      </c>
      <c r="AN18" s="172">
        <f t="shared" ca="1" si="49"/>
        <v>0</v>
      </c>
    </row>
    <row r="19" spans="1:40" s="5" customFormat="1" ht="19.5" customHeight="1" thickBot="1">
      <c r="A19" s="134"/>
      <c r="B19" s="138"/>
      <c r="C19" s="24" t="s">
        <v>57</v>
      </c>
      <c r="D19" s="25">
        <f t="shared" si="30"/>
        <v>24334</v>
      </c>
      <c r="E19" s="76">
        <f ca="1">'１０月'!E7</f>
        <v>0</v>
      </c>
      <c r="F19" s="136">
        <f>IF('４月'!$H$6=0,0,'４月'!$D$8)</f>
        <v>2349</v>
      </c>
      <c r="G19" s="136">
        <f>IF('４月'!$H$6=0,0,'４月'!$D$8)</f>
        <v>2349</v>
      </c>
      <c r="H19" s="76">
        <f>'１０月'!$D$9</f>
        <v>2758</v>
      </c>
      <c r="I19" s="76">
        <f>'１０月'!$D$11</f>
        <v>9213</v>
      </c>
      <c r="J19" s="76">
        <f>'１０月'!$D$13</f>
        <v>2223</v>
      </c>
      <c r="K19" s="76">
        <f>'１０月'!$D$15</f>
        <v>2229</v>
      </c>
      <c r="L19" s="76">
        <f>'１０月'!$D$17</f>
        <v>1271</v>
      </c>
      <c r="M19" s="76">
        <f>'１０月'!$D$19</f>
        <v>297</v>
      </c>
      <c r="N19" s="76">
        <f>'１０月'!$D$21</f>
        <v>373</v>
      </c>
      <c r="O19" s="76">
        <f>'１０月'!$D$23</f>
        <v>1918</v>
      </c>
      <c r="P19" s="38">
        <f>'１０月'!$D$25</f>
        <v>4052</v>
      </c>
      <c r="Q19" s="39">
        <f>'１０月'!$L$7</f>
        <v>0</v>
      </c>
      <c r="R19" s="76">
        <f>'１０月'!$Q$7</f>
        <v>0</v>
      </c>
      <c r="S19" s="28">
        <f t="shared" si="31"/>
        <v>0</v>
      </c>
      <c r="T19" s="41">
        <f>'１０月'!$S$7</f>
        <v>0</v>
      </c>
      <c r="U19" s="76">
        <f ca="1">'１０月'!$T$7</f>
        <v>0</v>
      </c>
      <c r="V19" s="28">
        <f t="shared" ca="1" si="23"/>
        <v>0</v>
      </c>
      <c r="X19" s="149"/>
      <c r="Y19" s="73">
        <f t="shared" si="9"/>
        <v>0</v>
      </c>
      <c r="Z19" s="73">
        <f t="shared" si="4"/>
        <v>0</v>
      </c>
      <c r="AA19" s="73">
        <f t="shared" si="5"/>
        <v>0</v>
      </c>
      <c r="AB19" s="73">
        <f t="shared" si="6"/>
        <v>0</v>
      </c>
      <c r="AC19" s="73">
        <f t="shared" ca="1" si="7"/>
        <v>0</v>
      </c>
      <c r="AD19" s="73">
        <f t="shared" ca="1" si="8"/>
        <v>0</v>
      </c>
      <c r="AE19" s="73">
        <f t="shared" ca="1" si="10"/>
        <v>0</v>
      </c>
      <c r="AG19" s="149"/>
      <c r="AH19" s="173"/>
      <c r="AI19" s="173"/>
      <c r="AJ19" s="173"/>
      <c r="AK19" s="173"/>
      <c r="AL19" s="173"/>
      <c r="AM19" s="173"/>
      <c r="AN19" s="173"/>
    </row>
    <row r="20" spans="1:40" s="5" customFormat="1" ht="19.5" customHeight="1" thickTop="1">
      <c r="A20" s="139">
        <v>11</v>
      </c>
      <c r="B20" s="137">
        <f>SUM(D20:D21)</f>
        <v>46084</v>
      </c>
      <c r="C20" s="30" t="s">
        <v>56</v>
      </c>
      <c r="D20" s="31">
        <f t="shared" si="30"/>
        <v>21750</v>
      </c>
      <c r="E20" s="31">
        <f>'１１月'!E6</f>
        <v>0</v>
      </c>
      <c r="F20" s="135">
        <f>SUM('１１月'!$F$6:$F$7)</f>
        <v>21095</v>
      </c>
      <c r="G20" s="135">
        <f>SUM('１１月'!$G$6:$G$7)</f>
        <v>0</v>
      </c>
      <c r="H20" s="31">
        <f>'１１月'!$D$8</f>
        <v>2327</v>
      </c>
      <c r="I20" s="31">
        <f>'１１月'!$D$10</f>
        <v>8160</v>
      </c>
      <c r="J20" s="31">
        <f>'１１月'!$D$12</f>
        <v>1939</v>
      </c>
      <c r="K20" s="31">
        <f>'１１月'!$D$14</f>
        <v>2088</v>
      </c>
      <c r="L20" s="31">
        <f>'１１月'!$D$16</f>
        <v>1260</v>
      </c>
      <c r="M20" s="31">
        <f>'１１月'!$D$18</f>
        <v>311</v>
      </c>
      <c r="N20" s="31">
        <f>'１１月'!$D$20</f>
        <v>313</v>
      </c>
      <c r="O20" s="31">
        <f>'１１月'!$D$22</f>
        <v>1619</v>
      </c>
      <c r="P20" s="32">
        <f>'１１月'!$D$24</f>
        <v>3733</v>
      </c>
      <c r="Q20" s="33">
        <f>'１１月'!$L$6</f>
        <v>0</v>
      </c>
      <c r="R20" s="31">
        <f>'１１月'!$Q$6</f>
        <v>0</v>
      </c>
      <c r="S20" s="34">
        <f t="shared" si="31"/>
        <v>0</v>
      </c>
      <c r="T20" s="35">
        <f>'１１月'!$S$6</f>
        <v>0</v>
      </c>
      <c r="U20" s="31">
        <f>'１１月'!$T$6</f>
        <v>0</v>
      </c>
      <c r="V20" s="34">
        <f t="shared" si="23"/>
        <v>0</v>
      </c>
      <c r="X20" s="149" t="s">
        <v>68</v>
      </c>
      <c r="Y20" s="73">
        <f t="shared" si="9"/>
        <v>0</v>
      </c>
      <c r="Z20" s="73">
        <f t="shared" si="4"/>
        <v>0</v>
      </c>
      <c r="AA20" s="73">
        <f t="shared" si="5"/>
        <v>0</v>
      </c>
      <c r="AB20" s="73">
        <f t="shared" si="6"/>
        <v>0</v>
      </c>
      <c r="AC20" s="73">
        <f t="shared" si="7"/>
        <v>0</v>
      </c>
      <c r="AD20" s="73">
        <f t="shared" si="8"/>
        <v>0</v>
      </c>
      <c r="AE20" s="73">
        <f t="shared" si="10"/>
        <v>0</v>
      </c>
      <c r="AG20" s="149" t="s">
        <v>68</v>
      </c>
      <c r="AH20" s="172">
        <f t="shared" ref="AH20" si="50">Y20+Y21</f>
        <v>0</v>
      </c>
      <c r="AI20" s="172">
        <f t="shared" ref="AI20" si="51">Z20+Z21</f>
        <v>0</v>
      </c>
      <c r="AJ20" s="172">
        <f t="shared" ref="AJ20" si="52">AA20+AA21</f>
        <v>0</v>
      </c>
      <c r="AK20" s="172">
        <f t="shared" ref="AK20" si="53">AB20+AB21</f>
        <v>0</v>
      </c>
      <c r="AL20" s="172">
        <f t="shared" ref="AL20" ca="1" si="54">AC20+AC21</f>
        <v>0</v>
      </c>
      <c r="AM20" s="172">
        <f t="shared" ref="AM20:AN20" ca="1" si="55">AD20+AD21</f>
        <v>0</v>
      </c>
      <c r="AN20" s="172">
        <f t="shared" ca="1" si="55"/>
        <v>0</v>
      </c>
    </row>
    <row r="21" spans="1:40" s="5" customFormat="1" ht="19.5" customHeight="1" thickBot="1">
      <c r="A21" s="140"/>
      <c r="B21" s="138"/>
      <c r="C21" s="36" t="s">
        <v>57</v>
      </c>
      <c r="D21" s="37">
        <f t="shared" si="30"/>
        <v>24334</v>
      </c>
      <c r="E21" s="37">
        <f ca="1">'１１月'!E7</f>
        <v>0</v>
      </c>
      <c r="F21" s="136">
        <f>IF('４月'!$H$6=0,0,'４月'!$D$8)</f>
        <v>2349</v>
      </c>
      <c r="G21" s="136">
        <f>IF('４月'!$H$6=0,0,'４月'!$D$8)</f>
        <v>2349</v>
      </c>
      <c r="H21" s="37">
        <f>'１１月'!$D$9</f>
        <v>2758</v>
      </c>
      <c r="I21" s="37">
        <f>'１１月'!$D$11</f>
        <v>9213</v>
      </c>
      <c r="J21" s="37">
        <f>'１１月'!$D$13</f>
        <v>2223</v>
      </c>
      <c r="K21" s="37">
        <f>'１１月'!$D$15</f>
        <v>2229</v>
      </c>
      <c r="L21" s="37">
        <f>'１１月'!$D$17</f>
        <v>1271</v>
      </c>
      <c r="M21" s="37">
        <f>'１１月'!$D$19</f>
        <v>297</v>
      </c>
      <c r="N21" s="37">
        <f>'１１月'!$D$21</f>
        <v>373</v>
      </c>
      <c r="O21" s="37">
        <f>'１１月'!$D$23</f>
        <v>1918</v>
      </c>
      <c r="P21" s="38">
        <f>'１１月'!$D$25</f>
        <v>4052</v>
      </c>
      <c r="Q21" s="39">
        <f>'１１月'!$L$7</f>
        <v>0</v>
      </c>
      <c r="R21" s="37">
        <f>'１１月'!$Q$7</f>
        <v>0</v>
      </c>
      <c r="S21" s="40">
        <f t="shared" si="31"/>
        <v>0</v>
      </c>
      <c r="T21" s="41">
        <f>'１１月'!$S$7</f>
        <v>0</v>
      </c>
      <c r="U21" s="37">
        <f ca="1">'１１月'!$T$7</f>
        <v>0</v>
      </c>
      <c r="V21" s="40">
        <f t="shared" ca="1" si="23"/>
        <v>0</v>
      </c>
      <c r="X21" s="149"/>
      <c r="Y21" s="73">
        <f t="shared" si="9"/>
        <v>0</v>
      </c>
      <c r="Z21" s="73">
        <f t="shared" si="4"/>
        <v>0</v>
      </c>
      <c r="AA21" s="73">
        <f t="shared" si="5"/>
        <v>0</v>
      </c>
      <c r="AB21" s="73">
        <f t="shared" si="6"/>
        <v>0</v>
      </c>
      <c r="AC21" s="73">
        <f t="shared" ca="1" si="7"/>
        <v>0</v>
      </c>
      <c r="AD21" s="73">
        <f t="shared" ca="1" si="8"/>
        <v>0</v>
      </c>
      <c r="AE21" s="73">
        <f t="shared" ca="1" si="10"/>
        <v>0</v>
      </c>
      <c r="AG21" s="149"/>
      <c r="AH21" s="173"/>
      <c r="AI21" s="173"/>
      <c r="AJ21" s="173"/>
      <c r="AK21" s="173"/>
      <c r="AL21" s="173"/>
      <c r="AM21" s="173"/>
      <c r="AN21" s="173"/>
    </row>
    <row r="22" spans="1:40" s="5" customFormat="1" ht="19.5" customHeight="1" thickTop="1">
      <c r="A22" s="133">
        <v>12</v>
      </c>
      <c r="B22" s="137">
        <f>SUM(D22:D23)</f>
        <v>46084</v>
      </c>
      <c r="C22" s="42" t="s">
        <v>56</v>
      </c>
      <c r="D22" s="43">
        <f t="shared" si="30"/>
        <v>21750</v>
      </c>
      <c r="E22" s="43">
        <f>'１２月'!E6</f>
        <v>0</v>
      </c>
      <c r="F22" s="135">
        <f>SUM('１２月'!$F$6:$F$7)</f>
        <v>21095</v>
      </c>
      <c r="G22" s="135">
        <f>SUM('１２月'!$G$6:$G$7)</f>
        <v>0</v>
      </c>
      <c r="H22" s="43">
        <f>'１２月'!$D$8</f>
        <v>2327</v>
      </c>
      <c r="I22" s="43">
        <f>'１２月'!$D$10</f>
        <v>8160</v>
      </c>
      <c r="J22" s="43">
        <f>'１２月'!$D$12</f>
        <v>1939</v>
      </c>
      <c r="K22" s="43">
        <f>'１２月'!$D$14</f>
        <v>2088</v>
      </c>
      <c r="L22" s="43">
        <f>'１２月'!$D$16</f>
        <v>1260</v>
      </c>
      <c r="M22" s="43">
        <f>'１２月'!$D$18</f>
        <v>311</v>
      </c>
      <c r="N22" s="43">
        <f>'１２月'!$D$20</f>
        <v>313</v>
      </c>
      <c r="O22" s="43">
        <f>'１２月'!$D$22</f>
        <v>1619</v>
      </c>
      <c r="P22" s="44">
        <f>'１２月'!$D$24</f>
        <v>3733</v>
      </c>
      <c r="Q22" s="45">
        <f>'１２月'!$L$6</f>
        <v>0</v>
      </c>
      <c r="R22" s="43">
        <f>'１２月'!$Q$6</f>
        <v>0</v>
      </c>
      <c r="S22" s="46">
        <f t="shared" si="31"/>
        <v>0</v>
      </c>
      <c r="T22" s="47">
        <f>'１２月'!$S$6</f>
        <v>0</v>
      </c>
      <c r="U22" s="43">
        <f>'１２月'!$T$6</f>
        <v>0</v>
      </c>
      <c r="V22" s="46">
        <f t="shared" si="23"/>
        <v>0</v>
      </c>
      <c r="X22" s="149" t="s">
        <v>69</v>
      </c>
      <c r="Y22" s="73">
        <f t="shared" si="9"/>
        <v>0</v>
      </c>
      <c r="Z22" s="73">
        <f t="shared" si="4"/>
        <v>0</v>
      </c>
      <c r="AA22" s="73">
        <f t="shared" si="5"/>
        <v>0</v>
      </c>
      <c r="AB22" s="73">
        <f t="shared" si="6"/>
        <v>0</v>
      </c>
      <c r="AC22" s="73">
        <f t="shared" si="7"/>
        <v>0</v>
      </c>
      <c r="AD22" s="73">
        <f t="shared" si="8"/>
        <v>0</v>
      </c>
      <c r="AE22" s="73">
        <f t="shared" si="10"/>
        <v>0</v>
      </c>
      <c r="AG22" s="149" t="s">
        <v>69</v>
      </c>
      <c r="AH22" s="172">
        <f t="shared" ref="AH22" si="56">Y22+Y23</f>
        <v>0</v>
      </c>
      <c r="AI22" s="172">
        <f t="shared" ref="AI22" si="57">Z22+Z23</f>
        <v>0</v>
      </c>
      <c r="AJ22" s="172">
        <f t="shared" ref="AJ22" si="58">AA22+AA23</f>
        <v>0</v>
      </c>
      <c r="AK22" s="172">
        <f t="shared" ref="AK22" si="59">AB22+AB23</f>
        <v>0</v>
      </c>
      <c r="AL22" s="172">
        <f t="shared" ref="AL22" ca="1" si="60">AC22+AC23</f>
        <v>0</v>
      </c>
      <c r="AM22" s="172">
        <f t="shared" ref="AM22:AN22" ca="1" si="61">AD22+AD23</f>
        <v>0</v>
      </c>
      <c r="AN22" s="172">
        <f t="shared" ca="1" si="61"/>
        <v>0</v>
      </c>
    </row>
    <row r="23" spans="1:40" s="5" customFormat="1" ht="19.5" customHeight="1" thickBot="1">
      <c r="A23" s="134"/>
      <c r="B23" s="138"/>
      <c r="C23" s="24" t="s">
        <v>57</v>
      </c>
      <c r="D23" s="25">
        <f t="shared" si="30"/>
        <v>24334</v>
      </c>
      <c r="E23" s="25">
        <f ca="1">'１２月'!E7</f>
        <v>0</v>
      </c>
      <c r="F23" s="136">
        <f>IF('４月'!$H$6=0,0,'４月'!$D$8)</f>
        <v>2349</v>
      </c>
      <c r="G23" s="136">
        <f>IF('４月'!$H$6=0,0,'４月'!$D$8)</f>
        <v>2349</v>
      </c>
      <c r="H23" s="25">
        <f>'１２月'!$D$9</f>
        <v>2758</v>
      </c>
      <c r="I23" s="25">
        <f>'１２月'!$D$11</f>
        <v>9213</v>
      </c>
      <c r="J23" s="25">
        <f>'１２月'!$D$13</f>
        <v>2223</v>
      </c>
      <c r="K23" s="25">
        <f>'１２月'!$D$15</f>
        <v>2229</v>
      </c>
      <c r="L23" s="25">
        <f>'１２月'!$D$17</f>
        <v>1271</v>
      </c>
      <c r="M23" s="25">
        <f>'１２月'!$D$19</f>
        <v>297</v>
      </c>
      <c r="N23" s="25">
        <f>'１２月'!$D$21</f>
        <v>373</v>
      </c>
      <c r="O23" s="25">
        <f>'１２月'!$D$23</f>
        <v>1918</v>
      </c>
      <c r="P23" s="26">
        <f>'１２月'!$D$25</f>
        <v>4052</v>
      </c>
      <c r="Q23" s="27">
        <f>'１２月'!$L$7</f>
        <v>0</v>
      </c>
      <c r="R23" s="25">
        <f>'１２月'!$Q$7</f>
        <v>0</v>
      </c>
      <c r="S23" s="28">
        <f t="shared" si="31"/>
        <v>0</v>
      </c>
      <c r="T23" s="29">
        <f>'１２月'!$S$7</f>
        <v>0</v>
      </c>
      <c r="U23" s="25">
        <f ca="1">'１２月'!$T$7</f>
        <v>0</v>
      </c>
      <c r="V23" s="28">
        <f t="shared" ca="1" si="23"/>
        <v>0</v>
      </c>
      <c r="X23" s="149"/>
      <c r="Y23" s="73">
        <f t="shared" si="9"/>
        <v>0</v>
      </c>
      <c r="Z23" s="73">
        <f t="shared" si="4"/>
        <v>0</v>
      </c>
      <c r="AA23" s="73">
        <f t="shared" si="5"/>
        <v>0</v>
      </c>
      <c r="AB23" s="73">
        <f t="shared" si="6"/>
        <v>0</v>
      </c>
      <c r="AC23" s="73">
        <f t="shared" ca="1" si="7"/>
        <v>0</v>
      </c>
      <c r="AD23" s="73">
        <f t="shared" ca="1" si="8"/>
        <v>0</v>
      </c>
      <c r="AE23" s="73">
        <f t="shared" ca="1" si="10"/>
        <v>0</v>
      </c>
      <c r="AG23" s="149"/>
      <c r="AH23" s="173"/>
      <c r="AI23" s="173"/>
      <c r="AJ23" s="173"/>
      <c r="AK23" s="173"/>
      <c r="AL23" s="173"/>
      <c r="AM23" s="173"/>
      <c r="AN23" s="173"/>
    </row>
    <row r="24" spans="1:40" s="5" customFormat="1" ht="19.5" customHeight="1" thickTop="1">
      <c r="A24" s="139">
        <v>1</v>
      </c>
      <c r="B24" s="137">
        <f>SUM(D24:D25)</f>
        <v>46084</v>
      </c>
      <c r="C24" s="30" t="s">
        <v>56</v>
      </c>
      <c r="D24" s="31">
        <f t="shared" si="30"/>
        <v>21750</v>
      </c>
      <c r="E24" s="31">
        <f>'１月'!E6</f>
        <v>0</v>
      </c>
      <c r="F24" s="135">
        <f>SUM('１月'!$F$6:$F$7)</f>
        <v>21095</v>
      </c>
      <c r="G24" s="135">
        <f>SUM('１月'!$G$6:$G$7)</f>
        <v>0</v>
      </c>
      <c r="H24" s="31">
        <f>'１月'!$D$8</f>
        <v>2327</v>
      </c>
      <c r="I24" s="31">
        <f>'１月'!$D$10</f>
        <v>8160</v>
      </c>
      <c r="J24" s="31">
        <f>'１月'!$D$12</f>
        <v>1939</v>
      </c>
      <c r="K24" s="31">
        <f>'１月'!$D$14</f>
        <v>2088</v>
      </c>
      <c r="L24" s="31">
        <f>'１月'!$D$16</f>
        <v>1260</v>
      </c>
      <c r="M24" s="31">
        <f>'１月'!$D$18</f>
        <v>311</v>
      </c>
      <c r="N24" s="31">
        <f>'１月'!$D$20</f>
        <v>313</v>
      </c>
      <c r="O24" s="31">
        <f>'１月'!$D$22</f>
        <v>1619</v>
      </c>
      <c r="P24" s="32">
        <f>'１月'!$D$24</f>
        <v>3733</v>
      </c>
      <c r="Q24" s="33">
        <f>'１月'!$L$6</f>
        <v>0</v>
      </c>
      <c r="R24" s="31">
        <f>'１月'!$Q$6</f>
        <v>0</v>
      </c>
      <c r="S24" s="34">
        <f t="shared" si="31"/>
        <v>0</v>
      </c>
      <c r="T24" s="35">
        <f>'１月'!$S$6</f>
        <v>0</v>
      </c>
      <c r="U24" s="31">
        <f>'１月'!$T$6</f>
        <v>0</v>
      </c>
      <c r="V24" s="34">
        <f t="shared" si="23"/>
        <v>0</v>
      </c>
      <c r="X24" s="149" t="s">
        <v>70</v>
      </c>
      <c r="Y24" s="73">
        <f t="shared" si="9"/>
        <v>0</v>
      </c>
      <c r="Z24" s="73">
        <f t="shared" si="4"/>
        <v>0</v>
      </c>
      <c r="AA24" s="73">
        <f t="shared" si="5"/>
        <v>0</v>
      </c>
      <c r="AB24" s="73">
        <f t="shared" si="6"/>
        <v>0</v>
      </c>
      <c r="AC24" s="73">
        <f t="shared" si="7"/>
        <v>0</v>
      </c>
      <c r="AD24" s="73">
        <f t="shared" si="8"/>
        <v>0</v>
      </c>
      <c r="AE24" s="73">
        <f t="shared" si="10"/>
        <v>0</v>
      </c>
      <c r="AG24" s="149" t="s">
        <v>70</v>
      </c>
      <c r="AH24" s="172">
        <f t="shared" ref="AH24" si="62">Y24+Y25</f>
        <v>0</v>
      </c>
      <c r="AI24" s="172">
        <f t="shared" ref="AI24" si="63">Z24+Z25</f>
        <v>0</v>
      </c>
      <c r="AJ24" s="172">
        <f t="shared" ref="AJ24" si="64">AA24+AA25</f>
        <v>0</v>
      </c>
      <c r="AK24" s="172">
        <f t="shared" ref="AK24" si="65">AB24+AB25</f>
        <v>0</v>
      </c>
      <c r="AL24" s="172">
        <f t="shared" ref="AL24" ca="1" si="66">AC24+AC25</f>
        <v>0</v>
      </c>
      <c r="AM24" s="172">
        <f t="shared" ref="AM24:AN24" ca="1" si="67">AD24+AD25</f>
        <v>0</v>
      </c>
      <c r="AN24" s="172">
        <f t="shared" ca="1" si="67"/>
        <v>0</v>
      </c>
    </row>
    <row r="25" spans="1:40" s="5" customFormat="1" ht="19.5" customHeight="1" thickBot="1">
      <c r="A25" s="140"/>
      <c r="B25" s="138"/>
      <c r="C25" s="36" t="s">
        <v>57</v>
      </c>
      <c r="D25" s="37">
        <f t="shared" si="30"/>
        <v>24334</v>
      </c>
      <c r="E25" s="37">
        <f ca="1">'１月'!E7</f>
        <v>0</v>
      </c>
      <c r="F25" s="136">
        <f>IF('４月'!$H$6=0,0,'４月'!$D$8)</f>
        <v>2349</v>
      </c>
      <c r="G25" s="136">
        <f>IF('４月'!$H$6=0,0,'４月'!$D$8)</f>
        <v>2349</v>
      </c>
      <c r="H25" s="37">
        <f>'１月'!$D$9</f>
        <v>2758</v>
      </c>
      <c r="I25" s="37">
        <f>'１月'!$D$11</f>
        <v>9213</v>
      </c>
      <c r="J25" s="37">
        <f>'１月'!$D$13</f>
        <v>2223</v>
      </c>
      <c r="K25" s="37">
        <f>'１月'!$D$15</f>
        <v>2229</v>
      </c>
      <c r="L25" s="37">
        <f>'１月'!$D$17</f>
        <v>1271</v>
      </c>
      <c r="M25" s="37">
        <f>'１月'!$D$19</f>
        <v>297</v>
      </c>
      <c r="N25" s="37">
        <f>'１月'!$D$21</f>
        <v>373</v>
      </c>
      <c r="O25" s="37">
        <f>'１月'!$D$23</f>
        <v>1918</v>
      </c>
      <c r="P25" s="38">
        <f>'１月'!$D$25</f>
        <v>4052</v>
      </c>
      <c r="Q25" s="39">
        <f>'１月'!$L$7</f>
        <v>0</v>
      </c>
      <c r="R25" s="37">
        <f>'１月'!$Q$7</f>
        <v>0</v>
      </c>
      <c r="S25" s="40">
        <f t="shared" si="31"/>
        <v>0</v>
      </c>
      <c r="T25" s="41">
        <f>'１月'!$S$7</f>
        <v>0</v>
      </c>
      <c r="U25" s="37">
        <f ca="1">'１月'!$T$7</f>
        <v>0</v>
      </c>
      <c r="V25" s="40">
        <f t="shared" ca="1" si="23"/>
        <v>0</v>
      </c>
      <c r="X25" s="149"/>
      <c r="Y25" s="73">
        <f t="shared" si="9"/>
        <v>0</v>
      </c>
      <c r="Z25" s="73">
        <f t="shared" si="4"/>
        <v>0</v>
      </c>
      <c r="AA25" s="73">
        <f t="shared" si="5"/>
        <v>0</v>
      </c>
      <c r="AB25" s="73">
        <f t="shared" si="6"/>
        <v>0</v>
      </c>
      <c r="AC25" s="73">
        <f t="shared" ca="1" si="7"/>
        <v>0</v>
      </c>
      <c r="AD25" s="73">
        <f t="shared" ca="1" si="8"/>
        <v>0</v>
      </c>
      <c r="AE25" s="73">
        <f t="shared" ca="1" si="10"/>
        <v>0</v>
      </c>
      <c r="AG25" s="149"/>
      <c r="AH25" s="173"/>
      <c r="AI25" s="173"/>
      <c r="AJ25" s="173"/>
      <c r="AK25" s="173"/>
      <c r="AL25" s="173"/>
      <c r="AM25" s="173"/>
      <c r="AN25" s="173"/>
    </row>
    <row r="26" spans="1:40" s="5" customFormat="1" ht="19.5" customHeight="1" thickTop="1">
      <c r="A26" s="139">
        <v>2</v>
      </c>
      <c r="B26" s="137">
        <f>SUM(D26:D27)</f>
        <v>46084</v>
      </c>
      <c r="C26" s="30" t="s">
        <v>56</v>
      </c>
      <c r="D26" s="31">
        <f t="shared" si="30"/>
        <v>21750</v>
      </c>
      <c r="E26" s="31">
        <f>'２月'!E6</f>
        <v>0</v>
      </c>
      <c r="F26" s="135">
        <f>SUM('２月'!$F$6:$F$7)</f>
        <v>21095</v>
      </c>
      <c r="G26" s="135">
        <f>SUM('２月'!$G$6:$G$7)</f>
        <v>0</v>
      </c>
      <c r="H26" s="31">
        <f>'２月'!$D$8</f>
        <v>2327</v>
      </c>
      <c r="I26" s="31">
        <f>'２月'!$D$10</f>
        <v>8160</v>
      </c>
      <c r="J26" s="31">
        <f>'２月'!$D$12</f>
        <v>1939</v>
      </c>
      <c r="K26" s="31">
        <f>'２月'!$D$14</f>
        <v>2088</v>
      </c>
      <c r="L26" s="31">
        <f>'２月'!$D$16</f>
        <v>1260</v>
      </c>
      <c r="M26" s="31">
        <f>'２月'!$D$18</f>
        <v>311</v>
      </c>
      <c r="N26" s="31">
        <f>'２月'!$D$20</f>
        <v>313</v>
      </c>
      <c r="O26" s="31">
        <f>'２月'!$D$22</f>
        <v>1619</v>
      </c>
      <c r="P26" s="32">
        <f>'２月'!$D$24</f>
        <v>3733</v>
      </c>
      <c r="Q26" s="33">
        <f>'２月'!$L$6</f>
        <v>0</v>
      </c>
      <c r="R26" s="31">
        <f>'２月'!$Q$6</f>
        <v>0</v>
      </c>
      <c r="S26" s="34">
        <f t="shared" si="31"/>
        <v>0</v>
      </c>
      <c r="T26" s="35">
        <f>'２月'!$S$6</f>
        <v>0</v>
      </c>
      <c r="U26" s="31">
        <f>'２月'!$T$6</f>
        <v>0</v>
      </c>
      <c r="V26" s="34">
        <f t="shared" si="23"/>
        <v>0</v>
      </c>
      <c r="X26" s="149" t="s">
        <v>71</v>
      </c>
      <c r="Y26" s="73">
        <f t="shared" si="9"/>
        <v>0</v>
      </c>
      <c r="Z26" s="73">
        <f t="shared" si="4"/>
        <v>0</v>
      </c>
      <c r="AA26" s="73">
        <f t="shared" si="5"/>
        <v>0</v>
      </c>
      <c r="AB26" s="73">
        <f t="shared" si="6"/>
        <v>0</v>
      </c>
      <c r="AC26" s="73">
        <f t="shared" si="7"/>
        <v>0</v>
      </c>
      <c r="AD26" s="73">
        <f t="shared" si="8"/>
        <v>0</v>
      </c>
      <c r="AE26" s="73">
        <f t="shared" si="10"/>
        <v>0</v>
      </c>
      <c r="AG26" s="149" t="s">
        <v>71</v>
      </c>
      <c r="AH26" s="172">
        <f t="shared" ref="AH26" si="68">Y26+Y27</f>
        <v>0</v>
      </c>
      <c r="AI26" s="172">
        <f t="shared" ref="AI26" si="69">Z26+Z27</f>
        <v>0</v>
      </c>
      <c r="AJ26" s="172">
        <f t="shared" ref="AJ26" si="70">AA26+AA27</f>
        <v>0</v>
      </c>
      <c r="AK26" s="172">
        <f t="shared" ref="AK26" si="71">AB26+AB27</f>
        <v>0</v>
      </c>
      <c r="AL26" s="172">
        <f t="shared" ref="AL26" ca="1" si="72">AC26+AC27</f>
        <v>0</v>
      </c>
      <c r="AM26" s="172">
        <f t="shared" ref="AM26:AN26" ca="1" si="73">AD26+AD27</f>
        <v>0</v>
      </c>
      <c r="AN26" s="172">
        <f t="shared" ca="1" si="73"/>
        <v>0</v>
      </c>
    </row>
    <row r="27" spans="1:40" s="5" customFormat="1" ht="19.5" customHeight="1" thickBot="1">
      <c r="A27" s="140"/>
      <c r="B27" s="138"/>
      <c r="C27" s="36" t="s">
        <v>57</v>
      </c>
      <c r="D27" s="37">
        <f t="shared" si="30"/>
        <v>24334</v>
      </c>
      <c r="E27" s="37">
        <f ca="1">'２月'!E7</f>
        <v>0</v>
      </c>
      <c r="F27" s="136">
        <f>IF('４月'!$H$6=0,0,'４月'!$D$8)</f>
        <v>2349</v>
      </c>
      <c r="G27" s="136">
        <f>IF('４月'!$H$6=0,0,'４月'!$D$8)</f>
        <v>2349</v>
      </c>
      <c r="H27" s="37">
        <f>'２月'!$D$9</f>
        <v>2758</v>
      </c>
      <c r="I27" s="37">
        <f>'２月'!$D$11</f>
        <v>9213</v>
      </c>
      <c r="J27" s="37">
        <f>'２月'!$D$13</f>
        <v>2223</v>
      </c>
      <c r="K27" s="37">
        <f>'２月'!$D$15</f>
        <v>2229</v>
      </c>
      <c r="L27" s="37">
        <f>'２月'!$D$17</f>
        <v>1271</v>
      </c>
      <c r="M27" s="37">
        <f>'２月'!$D$19</f>
        <v>297</v>
      </c>
      <c r="N27" s="37">
        <f>'２月'!$D$21</f>
        <v>373</v>
      </c>
      <c r="O27" s="37">
        <f>'２月'!$D$23</f>
        <v>1918</v>
      </c>
      <c r="P27" s="38">
        <f>'２月'!$D$25</f>
        <v>4052</v>
      </c>
      <c r="Q27" s="39">
        <f>'２月'!$L$7</f>
        <v>0</v>
      </c>
      <c r="R27" s="37">
        <f>'２月'!$Q$7</f>
        <v>0</v>
      </c>
      <c r="S27" s="40">
        <f t="shared" si="31"/>
        <v>0</v>
      </c>
      <c r="T27" s="41">
        <f>'２月'!$S$7</f>
        <v>0</v>
      </c>
      <c r="U27" s="37">
        <f ca="1">'２月'!$T$7</f>
        <v>0</v>
      </c>
      <c r="V27" s="40">
        <f t="shared" ca="1" si="23"/>
        <v>0</v>
      </c>
      <c r="X27" s="149"/>
      <c r="Y27" s="73">
        <f>Q29</f>
        <v>0</v>
      </c>
      <c r="Z27" s="73">
        <f t="shared" si="4"/>
        <v>0</v>
      </c>
      <c r="AA27" s="73">
        <f t="shared" si="5"/>
        <v>0</v>
      </c>
      <c r="AB27" s="73">
        <f t="shared" si="6"/>
        <v>0</v>
      </c>
      <c r="AC27" s="73">
        <f t="shared" ca="1" si="7"/>
        <v>0</v>
      </c>
      <c r="AD27" s="73">
        <f t="shared" ca="1" si="8"/>
        <v>0</v>
      </c>
      <c r="AE27" s="73">
        <f t="shared" ca="1" si="10"/>
        <v>0</v>
      </c>
      <c r="AG27" s="149"/>
      <c r="AH27" s="173"/>
      <c r="AI27" s="173"/>
      <c r="AJ27" s="173"/>
      <c r="AK27" s="173"/>
      <c r="AL27" s="173"/>
      <c r="AM27" s="173"/>
      <c r="AN27" s="173"/>
    </row>
    <row r="28" spans="1:40" s="5" customFormat="1" ht="19.5" customHeight="1" thickTop="1">
      <c r="A28" s="133">
        <v>3</v>
      </c>
      <c r="B28" s="137">
        <f>SUM(D28:D29)</f>
        <v>46084</v>
      </c>
      <c r="C28" s="42" t="s">
        <v>56</v>
      </c>
      <c r="D28" s="43">
        <f t="shared" si="30"/>
        <v>21750</v>
      </c>
      <c r="E28" s="43">
        <f>'３月'!E6</f>
        <v>0</v>
      </c>
      <c r="F28" s="135">
        <f>SUM('３月'!$F$6:$F$7)</f>
        <v>21095</v>
      </c>
      <c r="G28" s="135">
        <f>SUM('３月'!$G$6:$G$7)</f>
        <v>0</v>
      </c>
      <c r="H28" s="43">
        <f>'３月'!$D$8</f>
        <v>2327</v>
      </c>
      <c r="I28" s="43">
        <f>'３月'!$D$10</f>
        <v>8160</v>
      </c>
      <c r="J28" s="43">
        <f>'３月'!$D$12</f>
        <v>1939</v>
      </c>
      <c r="K28" s="43">
        <f>'３月'!$D$14</f>
        <v>2088</v>
      </c>
      <c r="L28" s="43">
        <f>'３月'!$D$16</f>
        <v>1260</v>
      </c>
      <c r="M28" s="43">
        <f>'３月'!$D$18</f>
        <v>311</v>
      </c>
      <c r="N28" s="43">
        <f>'３月'!$D$20</f>
        <v>313</v>
      </c>
      <c r="O28" s="43">
        <f>'３月'!$D$22</f>
        <v>1619</v>
      </c>
      <c r="P28" s="44">
        <f>'３月'!$D$24</f>
        <v>3733</v>
      </c>
      <c r="Q28" s="45">
        <f>'３月'!$L$6</f>
        <v>0</v>
      </c>
      <c r="R28" s="43">
        <f>'３月'!$Q$6</f>
        <v>0</v>
      </c>
      <c r="S28" s="46">
        <f t="shared" si="31"/>
        <v>0</v>
      </c>
      <c r="T28" s="47">
        <f>'３月'!$S$6</f>
        <v>0</v>
      </c>
      <c r="U28" s="43">
        <f>'３月'!$T$6</f>
        <v>0</v>
      </c>
      <c r="V28" s="46">
        <f t="shared" si="23"/>
        <v>0</v>
      </c>
      <c r="X28" s="149" t="s">
        <v>72</v>
      </c>
      <c r="Y28" s="73"/>
      <c r="Z28" s="73"/>
      <c r="AA28" s="73">
        <f t="shared" si="5"/>
        <v>0</v>
      </c>
      <c r="AB28" s="73"/>
      <c r="AC28" s="73"/>
      <c r="AD28" s="73">
        <f t="shared" si="8"/>
        <v>0</v>
      </c>
      <c r="AE28" s="73">
        <f t="shared" si="10"/>
        <v>0</v>
      </c>
      <c r="AG28" s="149" t="s">
        <v>72</v>
      </c>
      <c r="AH28" s="172">
        <f>Y28+Y29</f>
        <v>0</v>
      </c>
      <c r="AI28" s="172">
        <f t="shared" ref="AI28" si="74">Z28+Z29</f>
        <v>0</v>
      </c>
      <c r="AJ28" s="172">
        <f t="shared" ref="AJ28" si="75">AA28+AA29</f>
        <v>0</v>
      </c>
      <c r="AK28" s="172">
        <f t="shared" ref="AK28" si="76">AB28+AB29</f>
        <v>0</v>
      </c>
      <c r="AL28" s="172">
        <f t="shared" ref="AL28" si="77">AC28+AC29</f>
        <v>0</v>
      </c>
      <c r="AM28" s="172">
        <f t="shared" ref="AM28:AN28" si="78">AD28+AD29</f>
        <v>0</v>
      </c>
      <c r="AN28" s="172">
        <f t="shared" si="78"/>
        <v>0</v>
      </c>
    </row>
    <row r="29" spans="1:40" s="5" customFormat="1" ht="19.5" customHeight="1" thickBot="1">
      <c r="A29" s="141"/>
      <c r="B29" s="143"/>
      <c r="C29" s="48" t="s">
        <v>57</v>
      </c>
      <c r="D29" s="49">
        <f t="shared" si="30"/>
        <v>24334</v>
      </c>
      <c r="E29" s="49">
        <f ca="1">'３月'!E7</f>
        <v>0</v>
      </c>
      <c r="F29" s="142">
        <f>IF('４月'!$H$6=0,0,'４月'!$D$8)</f>
        <v>2349</v>
      </c>
      <c r="G29" s="142">
        <f>IF('４月'!$H$6=0,0,'４月'!$D$8)</f>
        <v>2349</v>
      </c>
      <c r="H29" s="49">
        <f>'３月'!$D$9</f>
        <v>2758</v>
      </c>
      <c r="I29" s="49">
        <f>'３月'!$D$11</f>
        <v>9213</v>
      </c>
      <c r="J29" s="49">
        <f>'３月'!$D$13</f>
        <v>2223</v>
      </c>
      <c r="K29" s="49">
        <f>'３月'!$D$15</f>
        <v>2229</v>
      </c>
      <c r="L29" s="49">
        <f>'３月'!$D$17</f>
        <v>1271</v>
      </c>
      <c r="M29" s="49">
        <f>'３月'!$D$19</f>
        <v>297</v>
      </c>
      <c r="N29" s="49">
        <f>'３月'!$D$21</f>
        <v>373</v>
      </c>
      <c r="O29" s="49">
        <f>'３月'!$D$23</f>
        <v>1918</v>
      </c>
      <c r="P29" s="50">
        <f>'３月'!$D$25</f>
        <v>4052</v>
      </c>
      <c r="Q29" s="51">
        <f>'３月'!$L$7</f>
        <v>0</v>
      </c>
      <c r="R29" s="49">
        <f>'３月'!$Q$7</f>
        <v>0</v>
      </c>
      <c r="S29" s="52">
        <f t="shared" si="31"/>
        <v>0</v>
      </c>
      <c r="T29" s="53">
        <f>'３月'!$S$7</f>
        <v>0</v>
      </c>
      <c r="U29" s="49">
        <f ca="1">'３月'!$T$7</f>
        <v>0</v>
      </c>
      <c r="V29" s="52">
        <f t="shared" ca="1" si="23"/>
        <v>0</v>
      </c>
      <c r="X29" s="149"/>
      <c r="Y29" s="73"/>
      <c r="Z29" s="73"/>
      <c r="AA29" s="73">
        <f t="shared" si="5"/>
        <v>0</v>
      </c>
      <c r="AB29" s="73"/>
      <c r="AC29" s="73"/>
      <c r="AD29" s="73">
        <f>AB29-AC29</f>
        <v>0</v>
      </c>
      <c r="AE29" s="73">
        <f t="shared" si="10"/>
        <v>0</v>
      </c>
      <c r="AG29" s="149"/>
      <c r="AH29" s="173"/>
      <c r="AI29" s="173"/>
      <c r="AJ29" s="173"/>
      <c r="AK29" s="173"/>
      <c r="AL29" s="173"/>
      <c r="AM29" s="173"/>
      <c r="AN29" s="173"/>
    </row>
    <row r="30" spans="1:40">
      <c r="C30" s="9"/>
      <c r="O30" s="130" t="s">
        <v>82</v>
      </c>
      <c r="P30" s="91" t="s">
        <v>83</v>
      </c>
      <c r="Q30" s="92">
        <f>SUM(Q6,Q8,Q10,Q12,Q14,Q16,Q18,Q20,Q22,Q24,Q26,Q28)</f>
        <v>449</v>
      </c>
      <c r="R30" s="93">
        <f>SUM(R6,R8,R10,R12,R14,R16,R18,R20,R22,R24,R26,R28)</f>
        <v>546</v>
      </c>
      <c r="S30" s="94">
        <f t="shared" ref="S30:V31" si="79">SUM(S6,S8,S10,S12,S14,S16,S18,S20,S22,S24,S26,S28)</f>
        <v>-97</v>
      </c>
      <c r="T30" s="95">
        <f t="shared" si="79"/>
        <v>51</v>
      </c>
      <c r="U30" s="93">
        <f>SUM(U6,U8,U10,U12,U14,U16,U18,U20,U22,U24,U26,U28)</f>
        <v>198</v>
      </c>
      <c r="V30" s="94">
        <f t="shared" si="79"/>
        <v>-147</v>
      </c>
      <c r="X30" s="74" t="s">
        <v>73</v>
      </c>
      <c r="Y30" s="8">
        <f>SUM(Y6:Y29)</f>
        <v>572</v>
      </c>
      <c r="Z30" s="8">
        <f t="shared" ref="Z30:AD30" si="80">SUM(Z6:Z29)</f>
        <v>614</v>
      </c>
      <c r="AA30" s="8">
        <f t="shared" si="80"/>
        <v>-42</v>
      </c>
      <c r="AB30" s="8">
        <f t="shared" si="80"/>
        <v>78</v>
      </c>
      <c r="AC30" s="8">
        <f t="shared" ca="1" si="80"/>
        <v>344</v>
      </c>
      <c r="AD30" s="8">
        <f t="shared" ca="1" si="80"/>
        <v>-266</v>
      </c>
      <c r="AE30" s="8">
        <f ca="1">SUM(AE6:AE29)</f>
        <v>-308</v>
      </c>
      <c r="AG30" s="74" t="s">
        <v>73</v>
      </c>
      <c r="AH30" s="8">
        <f>SUM(AH6:AH29)</f>
        <v>572</v>
      </c>
      <c r="AI30" s="8">
        <f t="shared" ref="AI30:AM30" si="81">SUM(AI6:AI29)</f>
        <v>614</v>
      </c>
      <c r="AJ30" s="8">
        <f t="shared" si="81"/>
        <v>-42</v>
      </c>
      <c r="AK30" s="8">
        <f t="shared" si="81"/>
        <v>78</v>
      </c>
      <c r="AL30" s="8">
        <f t="shared" ca="1" si="81"/>
        <v>344</v>
      </c>
      <c r="AM30" s="8">
        <f t="shared" ca="1" si="81"/>
        <v>-266</v>
      </c>
      <c r="AN30" s="8">
        <f ca="1">SUM(AN6:AN29)</f>
        <v>-308</v>
      </c>
    </row>
    <row r="31" spans="1:40">
      <c r="C31" s="9"/>
      <c r="D31" s="9"/>
      <c r="O31" s="131"/>
      <c r="P31" s="96" t="s">
        <v>84</v>
      </c>
      <c r="Q31" s="97">
        <f>SUM(Q7,Q9,Q11,Q13,Q15,Q17,Q19,Q21,Q23,Q25,Q27,Q29)</f>
        <v>323</v>
      </c>
      <c r="R31" s="98">
        <f>SUM(R7,R9,R11,R13,R15,R17,R19,R21,R23,R25,R27,R29)</f>
        <v>528</v>
      </c>
      <c r="S31" s="99">
        <f t="shared" si="79"/>
        <v>-205</v>
      </c>
      <c r="T31" s="100">
        <f t="shared" si="79"/>
        <v>44</v>
      </c>
      <c r="U31" s="98">
        <f ca="1">SUM(U7,U9,U11,U13,U15,U17,U19,U21,U23,U25,U27,U29)</f>
        <v>224</v>
      </c>
      <c r="V31" s="99">
        <f t="shared" ca="1" si="79"/>
        <v>-180</v>
      </c>
      <c r="Y31" s="8">
        <f>SUM(Y6,Y8,Y10,Y12,Y14,Y16,Y18,Y20,Y22,Y24,Y26,Y28)</f>
        <v>346</v>
      </c>
      <c r="Z31" s="8">
        <f t="shared" ref="Z31:AD32" si="82">SUM(Z6,Z8,Z10,Z12,Z14,Z16,Z18,Z20,Z22,Z24,Z26,Z28)</f>
        <v>326</v>
      </c>
      <c r="AA31" s="8">
        <f t="shared" si="82"/>
        <v>20</v>
      </c>
      <c r="AB31" s="8">
        <f t="shared" si="82"/>
        <v>42</v>
      </c>
      <c r="AC31" s="8">
        <f t="shared" si="82"/>
        <v>164</v>
      </c>
      <c r="AD31" s="8">
        <f t="shared" si="82"/>
        <v>-122</v>
      </c>
      <c r="AE31" s="8">
        <f t="shared" ref="AE31" si="83">SUM(AE6,AE8,AE10,AE12,AE14,AE16,AE18,AE20,AE22,AE24,AE26,AE28)</f>
        <v>-102</v>
      </c>
    </row>
    <row r="32" spans="1:40" ht="14.25" thickBot="1">
      <c r="C32" s="9"/>
      <c r="D32" s="9"/>
      <c r="O32" s="132"/>
      <c r="P32" s="101" t="s">
        <v>85</v>
      </c>
      <c r="Q32" s="102">
        <f>Q30+Q31</f>
        <v>772</v>
      </c>
      <c r="R32" s="103">
        <f>R30+R31</f>
        <v>1074</v>
      </c>
      <c r="S32" s="104">
        <f t="shared" ref="S32:V32" si="84">S30+S31</f>
        <v>-302</v>
      </c>
      <c r="T32" s="105">
        <f t="shared" si="84"/>
        <v>95</v>
      </c>
      <c r="U32" s="103">
        <f t="shared" ca="1" si="84"/>
        <v>422</v>
      </c>
      <c r="V32" s="104">
        <f t="shared" ca="1" si="84"/>
        <v>-327</v>
      </c>
      <c r="Y32" s="8">
        <f>SUM(Y7,Y9,Y11,Y13,Y15,Y17,Y19,Y21,Y23,Y25,Y27,Y29)</f>
        <v>226</v>
      </c>
      <c r="Z32" s="8">
        <f t="shared" si="82"/>
        <v>288</v>
      </c>
      <c r="AA32" s="8">
        <f t="shared" si="82"/>
        <v>-62</v>
      </c>
      <c r="AB32" s="8">
        <f t="shared" si="82"/>
        <v>36</v>
      </c>
      <c r="AC32" s="8">
        <f t="shared" ca="1" si="82"/>
        <v>180</v>
      </c>
      <c r="AD32" s="8">
        <f t="shared" ca="1" si="82"/>
        <v>-144</v>
      </c>
      <c r="AE32" s="8">
        <f t="shared" ref="AE32" ca="1" si="85">SUM(AE7,AE9,AE11,AE13,AE15,AE17,AE19,AE21,AE23,AE25,AE27,AE29)</f>
        <v>-206</v>
      </c>
    </row>
    <row r="33" spans="3:22">
      <c r="C33" s="9"/>
      <c r="D33" s="9"/>
      <c r="Q33" s="8">
        <f>SUM(Q6:Q29)</f>
        <v>772</v>
      </c>
      <c r="R33" s="8">
        <f t="shared" ref="R33:V33" si="86">SUM(R6:R29)</f>
        <v>1074</v>
      </c>
      <c r="S33" s="8">
        <f t="shared" si="86"/>
        <v>-302</v>
      </c>
      <c r="T33" s="8">
        <f t="shared" si="86"/>
        <v>95</v>
      </c>
      <c r="U33" s="8">
        <f t="shared" ca="1" si="86"/>
        <v>422</v>
      </c>
      <c r="V33" s="8">
        <f t="shared" ca="1" si="86"/>
        <v>-327</v>
      </c>
    </row>
    <row r="34" spans="3:22">
      <c r="C34" s="9"/>
      <c r="D34" s="9"/>
    </row>
    <row r="35" spans="3:22">
      <c r="C35" s="9"/>
      <c r="D35" s="9"/>
    </row>
    <row r="36" spans="3:22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I9" sqref="I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87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2.1926458077322999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46392</v>
      </c>
      <c r="C6" s="56" t="s">
        <v>10</v>
      </c>
      <c r="D6" s="112">
        <f>SUMIF(C8:C25,"男",D8:D25)</f>
        <v>21852</v>
      </c>
      <c r="E6" s="110">
        <f>SUM(H6:K6,S6)-SUM(M6:P6,T6)</f>
        <v>-142</v>
      </c>
      <c r="F6" s="209">
        <f>X6+G6</f>
        <v>21158</v>
      </c>
      <c r="G6" s="209">
        <f>SUM(G8:G25)</f>
        <v>-60</v>
      </c>
      <c r="H6" s="112">
        <f>SUMIF(C8:C25,"男",H8:H25)</f>
        <v>86</v>
      </c>
      <c r="I6" s="112">
        <f>SUMIF(C8:C25,"男",I8:I25)</f>
        <v>48</v>
      </c>
      <c r="J6" s="112">
        <f>SUMIF(C8:C25,"男",J8:J25)</f>
        <v>54</v>
      </c>
      <c r="K6" s="112">
        <f>SUMIF(C8:C25,"男",K8:K25)</f>
        <v>1</v>
      </c>
      <c r="L6" s="112">
        <f>SUM(I6:K6)</f>
        <v>103</v>
      </c>
      <c r="M6" s="112">
        <f>SUMIF(C8:C25,"男",M8:M25)</f>
        <v>86</v>
      </c>
      <c r="N6" s="112">
        <f>SUMIF(C8:C25,"男",N8:N25)</f>
        <v>98</v>
      </c>
      <c r="O6" s="112">
        <f>SUMIF(C8:C25,"男",O8:O25)</f>
        <v>117</v>
      </c>
      <c r="P6" s="112">
        <f>SUMIF(C8:C25,"男",P8:P25)</f>
        <v>5</v>
      </c>
      <c r="Q6" s="112">
        <f>SUM(N6:P6)</f>
        <v>220</v>
      </c>
      <c r="R6" s="112">
        <f>SUM(L6-Q6)</f>
        <v>-117</v>
      </c>
      <c r="S6" s="112">
        <f>SUMIF(C8:C25,"男",S8:S25)</f>
        <v>9</v>
      </c>
      <c r="T6" s="112">
        <f>SUMIF(C8:C25,"男",T8:T25)</f>
        <v>34</v>
      </c>
      <c r="U6" s="57">
        <f>SUM(S6-T6)</f>
        <v>-25</v>
      </c>
      <c r="V6" s="235" t="s">
        <v>0</v>
      </c>
      <c r="W6" s="58">
        <v>22426</v>
      </c>
      <c r="X6" s="227">
        <f>SUM(X8:X25)</f>
        <v>21218</v>
      </c>
    </row>
    <row r="7" spans="1:24" ht="22.5" customHeight="1">
      <c r="A7" s="216"/>
      <c r="B7" s="204"/>
      <c r="C7" s="59" t="s">
        <v>11</v>
      </c>
      <c r="D7" s="110">
        <f>SUMIF(C8:C25,"女",D8:D25)</f>
        <v>24540</v>
      </c>
      <c r="E7" s="110">
        <f t="shared" ref="E7:E25" ca="1" si="0">SUM(H7:K7,S7)-SUM(M7:P7,T7)</f>
        <v>-179</v>
      </c>
      <c r="F7" s="210"/>
      <c r="G7" s="210"/>
      <c r="H7" s="113">
        <f>SUMIF(C8:C25,"女",H8:H25)</f>
        <v>100</v>
      </c>
      <c r="I7" s="113">
        <f>SUMIF(C8:C25,"女",I8:I25)</f>
        <v>54</v>
      </c>
      <c r="J7" s="113">
        <f>SUMIF(C8:C25,"女",J8:J25)</f>
        <v>43</v>
      </c>
      <c r="K7" s="113">
        <f>SUMIF(C8:C25,"女",K8:K25)</f>
        <v>0</v>
      </c>
      <c r="L7" s="110">
        <f>SUM(I7:K7)</f>
        <v>97</v>
      </c>
      <c r="M7" s="113">
        <f>SUMIF(C8:C25,"女",M8:M25)</f>
        <v>100</v>
      </c>
      <c r="N7" s="113">
        <f>SUMIF(C8:C25,"女",N8:N25)</f>
        <v>108</v>
      </c>
      <c r="O7" s="113">
        <f>SUMIF(C8:C25,"女",O8:O25)</f>
        <v>132</v>
      </c>
      <c r="P7" s="113">
        <f>SUMIF(C8:C25,"女",P8:P25)</f>
        <v>0</v>
      </c>
      <c r="Q7" s="113">
        <f t="shared" ref="Q7:Q24" si="1">SUM(N7:P7)</f>
        <v>240</v>
      </c>
      <c r="R7" s="110">
        <f>SUM(L7-Q7)</f>
        <v>-143</v>
      </c>
      <c r="S7" s="110">
        <f>SUMIF(C8:C25,"女",S8:S25)</f>
        <v>8</v>
      </c>
      <c r="T7" s="110">
        <f ca="1">SUMIF(C8:C44,"女",T8:T25)</f>
        <v>44</v>
      </c>
      <c r="U7" s="60">
        <f ca="1">SUM(S7-T7)</f>
        <v>-36</v>
      </c>
      <c r="V7" s="236"/>
      <c r="W7" s="61">
        <v>25221</v>
      </c>
      <c r="X7" s="228"/>
    </row>
    <row r="8" spans="1:24" ht="22.5" customHeight="1">
      <c r="A8" s="217" t="s">
        <v>1</v>
      </c>
      <c r="B8" s="203">
        <f>SUM(D8+D9)</f>
        <v>5138</v>
      </c>
      <c r="C8" s="62" t="s">
        <v>10</v>
      </c>
      <c r="D8" s="63">
        <f>E8+W8</f>
        <v>2349</v>
      </c>
      <c r="E8" s="110">
        <f>SUM(H8:K8,S8)-SUM(M8:P8,T8)</f>
        <v>1</v>
      </c>
      <c r="F8" s="211">
        <f>X8+G8</f>
        <v>2216</v>
      </c>
      <c r="G8" s="208">
        <v>9</v>
      </c>
      <c r="H8" s="111">
        <v>18</v>
      </c>
      <c r="I8" s="111">
        <v>2</v>
      </c>
      <c r="J8" s="111">
        <v>4</v>
      </c>
      <c r="K8" s="111">
        <v>0</v>
      </c>
      <c r="L8" s="110">
        <f>SUM(I8:K8)</f>
        <v>6</v>
      </c>
      <c r="M8" s="111">
        <v>7</v>
      </c>
      <c r="N8" s="111">
        <v>5</v>
      </c>
      <c r="O8" s="111">
        <v>6</v>
      </c>
      <c r="P8" s="111">
        <v>0</v>
      </c>
      <c r="Q8" s="110">
        <f t="shared" si="1"/>
        <v>11</v>
      </c>
      <c r="R8" s="110">
        <f>SUM(L8-Q8)</f>
        <v>-5</v>
      </c>
      <c r="S8" s="111">
        <v>0</v>
      </c>
      <c r="T8" s="111">
        <v>5</v>
      </c>
      <c r="U8" s="64">
        <f>SUM(S8-T8)</f>
        <v>-5</v>
      </c>
      <c r="V8" s="237" t="s">
        <v>1</v>
      </c>
      <c r="W8" s="65">
        <v>2348</v>
      </c>
      <c r="X8" s="229">
        <v>2207</v>
      </c>
    </row>
    <row r="9" spans="1:24" ht="22.5" customHeight="1">
      <c r="A9" s="212"/>
      <c r="B9" s="204"/>
      <c r="C9" s="59" t="s">
        <v>11</v>
      </c>
      <c r="D9" s="63">
        <f t="shared" ref="D9:D25" si="2">E9+W9</f>
        <v>2789</v>
      </c>
      <c r="E9" s="110">
        <f t="shared" si="0"/>
        <v>-11</v>
      </c>
      <c r="F9" s="206"/>
      <c r="G9" s="201"/>
      <c r="H9" s="109">
        <v>15</v>
      </c>
      <c r="I9" s="109">
        <v>4</v>
      </c>
      <c r="J9" s="109">
        <v>2</v>
      </c>
      <c r="K9" s="109">
        <v>0</v>
      </c>
      <c r="L9" s="113">
        <f>SUM(I9:K9)</f>
        <v>6</v>
      </c>
      <c r="M9" s="109">
        <v>7</v>
      </c>
      <c r="N9" s="109">
        <v>7</v>
      </c>
      <c r="O9" s="109">
        <v>13</v>
      </c>
      <c r="P9" s="109">
        <v>0</v>
      </c>
      <c r="Q9" s="113">
        <f t="shared" si="1"/>
        <v>20</v>
      </c>
      <c r="R9" s="110">
        <f t="shared" ref="R9:R25" si="3">SUM(L9-Q9)</f>
        <v>-14</v>
      </c>
      <c r="S9" s="109">
        <v>0</v>
      </c>
      <c r="T9" s="109">
        <v>5</v>
      </c>
      <c r="U9" s="64">
        <f t="shared" ref="U9:U25" si="4">SUM(S9-T9)</f>
        <v>-5</v>
      </c>
      <c r="V9" s="219"/>
      <c r="W9" s="66">
        <v>2800</v>
      </c>
      <c r="X9" s="230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2"/>
        <v>8149</v>
      </c>
      <c r="E10" s="110">
        <f t="shared" si="0"/>
        <v>-68</v>
      </c>
      <c r="F10" s="205">
        <f>X10+G10</f>
        <v>7984</v>
      </c>
      <c r="G10" s="201">
        <v>-47</v>
      </c>
      <c r="H10" s="109">
        <v>43</v>
      </c>
      <c r="I10" s="109">
        <v>31</v>
      </c>
      <c r="J10" s="109">
        <v>27</v>
      </c>
      <c r="K10" s="109">
        <v>0</v>
      </c>
      <c r="L10" s="113">
        <f t="shared" ref="L10:L25" si="5">SUM(I10:K10)</f>
        <v>58</v>
      </c>
      <c r="M10" s="109">
        <v>47</v>
      </c>
      <c r="N10" s="109">
        <v>51</v>
      </c>
      <c r="O10" s="109">
        <v>63</v>
      </c>
      <c r="P10" s="109">
        <v>0</v>
      </c>
      <c r="Q10" s="113">
        <f t="shared" si="1"/>
        <v>114</v>
      </c>
      <c r="R10" s="110">
        <f t="shared" si="3"/>
        <v>-56</v>
      </c>
      <c r="S10" s="109">
        <v>4</v>
      </c>
      <c r="T10" s="109">
        <v>12</v>
      </c>
      <c r="U10" s="64">
        <f t="shared" si="4"/>
        <v>-8</v>
      </c>
      <c r="V10" s="219" t="s">
        <v>2</v>
      </c>
      <c r="W10" s="66">
        <v>8217</v>
      </c>
      <c r="X10" s="229">
        <v>8031</v>
      </c>
    </row>
    <row r="11" spans="1:24" ht="22.5" customHeight="1">
      <c r="A11" s="212"/>
      <c r="B11" s="204"/>
      <c r="C11" s="59" t="s">
        <v>11</v>
      </c>
      <c r="D11" s="63">
        <f t="shared" si="2"/>
        <v>9224</v>
      </c>
      <c r="E11" s="110">
        <f t="shared" si="0"/>
        <v>-89</v>
      </c>
      <c r="F11" s="206"/>
      <c r="G11" s="201"/>
      <c r="H11" s="109">
        <v>54</v>
      </c>
      <c r="I11" s="109">
        <v>24</v>
      </c>
      <c r="J11" s="109">
        <v>15</v>
      </c>
      <c r="K11" s="109">
        <v>0</v>
      </c>
      <c r="L11" s="113">
        <f t="shared" si="5"/>
        <v>39</v>
      </c>
      <c r="M11" s="109">
        <v>49</v>
      </c>
      <c r="N11" s="109">
        <v>58</v>
      </c>
      <c r="O11" s="109">
        <v>67</v>
      </c>
      <c r="P11" s="109">
        <v>0</v>
      </c>
      <c r="Q11" s="113">
        <f t="shared" si="1"/>
        <v>125</v>
      </c>
      <c r="R11" s="110">
        <f t="shared" si="3"/>
        <v>-86</v>
      </c>
      <c r="S11" s="109">
        <v>3</v>
      </c>
      <c r="T11" s="109">
        <v>11</v>
      </c>
      <c r="U11" s="64">
        <f t="shared" si="4"/>
        <v>-8</v>
      </c>
      <c r="V11" s="219"/>
      <c r="W11" s="66">
        <v>9313</v>
      </c>
      <c r="X11" s="230"/>
    </row>
    <row r="12" spans="1:24" ht="22.5" customHeight="1">
      <c r="A12" s="212" t="s">
        <v>3</v>
      </c>
      <c r="B12" s="203">
        <f>SUM(D12+D13)</f>
        <v>4195</v>
      </c>
      <c r="C12" s="59" t="s">
        <v>10</v>
      </c>
      <c r="D12" s="63">
        <f t="shared" si="2"/>
        <v>1947</v>
      </c>
      <c r="E12" s="110">
        <f t="shared" si="0"/>
        <v>-3</v>
      </c>
      <c r="F12" s="205">
        <f>X12+G12</f>
        <v>2217</v>
      </c>
      <c r="G12" s="201">
        <v>19</v>
      </c>
      <c r="H12" s="109">
        <v>10</v>
      </c>
      <c r="I12" s="109">
        <v>7</v>
      </c>
      <c r="J12" s="109">
        <v>9</v>
      </c>
      <c r="K12" s="109">
        <v>1</v>
      </c>
      <c r="L12" s="113">
        <f t="shared" si="5"/>
        <v>17</v>
      </c>
      <c r="M12" s="109">
        <v>9</v>
      </c>
      <c r="N12" s="109">
        <v>13</v>
      </c>
      <c r="O12" s="109">
        <v>7</v>
      </c>
      <c r="P12" s="109">
        <v>0</v>
      </c>
      <c r="Q12" s="113">
        <f t="shared" si="1"/>
        <v>20</v>
      </c>
      <c r="R12" s="110">
        <f t="shared" si="3"/>
        <v>-3</v>
      </c>
      <c r="S12" s="109">
        <v>1</v>
      </c>
      <c r="T12" s="109">
        <v>2</v>
      </c>
      <c r="U12" s="64">
        <f t="shared" si="4"/>
        <v>-1</v>
      </c>
      <c r="V12" s="219" t="s">
        <v>3</v>
      </c>
      <c r="W12" s="66">
        <v>1950</v>
      </c>
      <c r="X12" s="229">
        <v>2198</v>
      </c>
    </row>
    <row r="13" spans="1:24" ht="22.5" customHeight="1">
      <c r="A13" s="212"/>
      <c r="B13" s="204"/>
      <c r="C13" s="59" t="s">
        <v>11</v>
      </c>
      <c r="D13" s="63">
        <f t="shared" si="2"/>
        <v>2248</v>
      </c>
      <c r="E13" s="110">
        <f t="shared" si="0"/>
        <v>1</v>
      </c>
      <c r="F13" s="206"/>
      <c r="G13" s="201"/>
      <c r="H13" s="109">
        <v>8</v>
      </c>
      <c r="I13" s="109">
        <v>14</v>
      </c>
      <c r="J13" s="109">
        <v>12</v>
      </c>
      <c r="K13" s="109">
        <v>0</v>
      </c>
      <c r="L13" s="113">
        <f t="shared" si="5"/>
        <v>26</v>
      </c>
      <c r="M13" s="109">
        <v>11</v>
      </c>
      <c r="N13" s="109">
        <v>14</v>
      </c>
      <c r="O13" s="109">
        <v>5</v>
      </c>
      <c r="P13" s="109">
        <v>0</v>
      </c>
      <c r="Q13" s="113">
        <f t="shared" si="1"/>
        <v>19</v>
      </c>
      <c r="R13" s="110">
        <f t="shared" si="3"/>
        <v>7</v>
      </c>
      <c r="S13" s="109">
        <v>1</v>
      </c>
      <c r="T13" s="109">
        <v>4</v>
      </c>
      <c r="U13" s="64">
        <f t="shared" si="4"/>
        <v>-3</v>
      </c>
      <c r="V13" s="219"/>
      <c r="W13" s="66">
        <v>2247</v>
      </c>
      <c r="X13" s="230"/>
    </row>
    <row r="14" spans="1:24" ht="22.5" customHeight="1">
      <c r="A14" s="212" t="s">
        <v>4</v>
      </c>
      <c r="B14" s="203">
        <f>SUM(D14+D15)</f>
        <v>4359</v>
      </c>
      <c r="C14" s="59" t="s">
        <v>10</v>
      </c>
      <c r="D14" s="63">
        <f t="shared" si="2"/>
        <v>2106</v>
      </c>
      <c r="E14" s="110">
        <f t="shared" si="0"/>
        <v>-12</v>
      </c>
      <c r="F14" s="205">
        <f>X14+G14</f>
        <v>1678</v>
      </c>
      <c r="G14" s="201">
        <v>1</v>
      </c>
      <c r="H14" s="109">
        <v>2</v>
      </c>
      <c r="I14" s="109">
        <v>3</v>
      </c>
      <c r="J14" s="109">
        <v>8</v>
      </c>
      <c r="K14" s="109">
        <v>0</v>
      </c>
      <c r="L14" s="113">
        <f t="shared" si="5"/>
        <v>11</v>
      </c>
      <c r="M14" s="109">
        <v>4</v>
      </c>
      <c r="N14" s="109">
        <v>6</v>
      </c>
      <c r="O14" s="109">
        <v>14</v>
      </c>
      <c r="P14" s="109">
        <v>0</v>
      </c>
      <c r="Q14" s="113">
        <f t="shared" si="1"/>
        <v>20</v>
      </c>
      <c r="R14" s="110">
        <f t="shared" si="3"/>
        <v>-9</v>
      </c>
      <c r="S14" s="109">
        <v>1</v>
      </c>
      <c r="T14" s="109">
        <v>2</v>
      </c>
      <c r="U14" s="64">
        <f t="shared" si="4"/>
        <v>-1</v>
      </c>
      <c r="V14" s="219" t="s">
        <v>4</v>
      </c>
      <c r="W14" s="66">
        <v>2118</v>
      </c>
      <c r="X14" s="229">
        <v>1677</v>
      </c>
    </row>
    <row r="15" spans="1:24" ht="22.5" customHeight="1">
      <c r="A15" s="212"/>
      <c r="B15" s="204"/>
      <c r="C15" s="59" t="s">
        <v>11</v>
      </c>
      <c r="D15" s="63">
        <f t="shared" si="2"/>
        <v>2253</v>
      </c>
      <c r="E15" s="110">
        <f t="shared" si="0"/>
        <v>-7</v>
      </c>
      <c r="F15" s="206"/>
      <c r="G15" s="201"/>
      <c r="H15" s="109">
        <v>5</v>
      </c>
      <c r="I15" s="109">
        <v>8</v>
      </c>
      <c r="J15" s="109">
        <v>0</v>
      </c>
      <c r="K15" s="109">
        <v>0</v>
      </c>
      <c r="L15" s="113">
        <f t="shared" si="5"/>
        <v>8</v>
      </c>
      <c r="M15" s="109">
        <v>4</v>
      </c>
      <c r="N15" s="109">
        <v>8</v>
      </c>
      <c r="O15" s="109">
        <v>4</v>
      </c>
      <c r="P15" s="109">
        <v>0</v>
      </c>
      <c r="Q15" s="113">
        <f t="shared" si="1"/>
        <v>12</v>
      </c>
      <c r="R15" s="110">
        <f t="shared" si="3"/>
        <v>-4</v>
      </c>
      <c r="S15" s="109">
        <v>2</v>
      </c>
      <c r="T15" s="109">
        <v>6</v>
      </c>
      <c r="U15" s="64">
        <f t="shared" si="4"/>
        <v>-4</v>
      </c>
      <c r="V15" s="219"/>
      <c r="W15" s="66">
        <v>2260</v>
      </c>
      <c r="X15" s="230"/>
    </row>
    <row r="16" spans="1:24" ht="22.5" customHeight="1">
      <c r="A16" s="212" t="s">
        <v>5</v>
      </c>
      <c r="B16" s="203">
        <f>SUM(D16+D17)</f>
        <v>2572</v>
      </c>
      <c r="C16" s="59" t="s">
        <v>10</v>
      </c>
      <c r="D16" s="63">
        <f t="shared" si="2"/>
        <v>1267</v>
      </c>
      <c r="E16" s="110">
        <f t="shared" si="0"/>
        <v>-8</v>
      </c>
      <c r="F16" s="205">
        <f>X16+G16</f>
        <v>1340</v>
      </c>
      <c r="G16" s="201">
        <v>-1</v>
      </c>
      <c r="H16" s="109">
        <v>2</v>
      </c>
      <c r="I16" s="109">
        <v>3</v>
      </c>
      <c r="J16" s="109">
        <v>2</v>
      </c>
      <c r="K16" s="109">
        <v>0</v>
      </c>
      <c r="L16" s="113">
        <f t="shared" si="5"/>
        <v>5</v>
      </c>
      <c r="M16" s="109">
        <v>4</v>
      </c>
      <c r="N16" s="109">
        <v>3</v>
      </c>
      <c r="O16" s="109">
        <v>2</v>
      </c>
      <c r="P16" s="109">
        <v>2</v>
      </c>
      <c r="Q16" s="113">
        <f t="shared" si="1"/>
        <v>7</v>
      </c>
      <c r="R16" s="110">
        <f t="shared" si="3"/>
        <v>-2</v>
      </c>
      <c r="S16" s="109">
        <v>0</v>
      </c>
      <c r="T16" s="109">
        <v>4</v>
      </c>
      <c r="U16" s="64">
        <f t="shared" si="4"/>
        <v>-4</v>
      </c>
      <c r="V16" s="219" t="s">
        <v>5</v>
      </c>
      <c r="W16" s="66">
        <v>1275</v>
      </c>
      <c r="X16" s="229">
        <v>1341</v>
      </c>
    </row>
    <row r="17" spans="1:24" ht="22.5" customHeight="1">
      <c r="A17" s="212"/>
      <c r="B17" s="204"/>
      <c r="C17" s="59" t="s">
        <v>11</v>
      </c>
      <c r="D17" s="63">
        <f t="shared" si="2"/>
        <v>1305</v>
      </c>
      <c r="E17" s="110">
        <f t="shared" si="0"/>
        <v>-11</v>
      </c>
      <c r="F17" s="206"/>
      <c r="G17" s="201"/>
      <c r="H17" s="109">
        <v>0</v>
      </c>
      <c r="I17" s="109">
        <v>2</v>
      </c>
      <c r="J17" s="109">
        <v>1</v>
      </c>
      <c r="K17" s="109">
        <v>0</v>
      </c>
      <c r="L17" s="113">
        <f t="shared" si="5"/>
        <v>3</v>
      </c>
      <c r="M17" s="109">
        <v>7</v>
      </c>
      <c r="N17" s="109">
        <v>1</v>
      </c>
      <c r="O17" s="109">
        <v>4</v>
      </c>
      <c r="P17" s="109">
        <v>0</v>
      </c>
      <c r="Q17" s="113">
        <f t="shared" si="1"/>
        <v>5</v>
      </c>
      <c r="R17" s="110">
        <f t="shared" si="3"/>
        <v>-2</v>
      </c>
      <c r="S17" s="109">
        <v>0</v>
      </c>
      <c r="T17" s="109">
        <v>2</v>
      </c>
      <c r="U17" s="64">
        <f t="shared" si="4"/>
        <v>-2</v>
      </c>
      <c r="V17" s="219"/>
      <c r="W17" s="66">
        <v>1316</v>
      </c>
      <c r="X17" s="230"/>
    </row>
    <row r="18" spans="1:24" ht="22.5" customHeight="1">
      <c r="A18" s="212" t="s">
        <v>6</v>
      </c>
      <c r="B18" s="203">
        <f>SUM(D18+D19)</f>
        <v>602</v>
      </c>
      <c r="C18" s="59" t="s">
        <v>10</v>
      </c>
      <c r="D18" s="63">
        <f t="shared" si="2"/>
        <v>305</v>
      </c>
      <c r="E18" s="110">
        <f t="shared" si="0"/>
        <v>-3</v>
      </c>
      <c r="F18" s="205">
        <f>X18+G18</f>
        <v>313</v>
      </c>
      <c r="G18" s="201">
        <v>-6</v>
      </c>
      <c r="H18" s="109">
        <v>0</v>
      </c>
      <c r="I18" s="109">
        <v>0</v>
      </c>
      <c r="J18" s="109">
        <v>0</v>
      </c>
      <c r="K18" s="109">
        <v>0</v>
      </c>
      <c r="L18" s="113">
        <f t="shared" si="5"/>
        <v>0</v>
      </c>
      <c r="M18" s="109">
        <v>0</v>
      </c>
      <c r="N18" s="109">
        <v>3</v>
      </c>
      <c r="O18" s="109">
        <v>0</v>
      </c>
      <c r="P18" s="109">
        <v>0</v>
      </c>
      <c r="Q18" s="113">
        <f t="shared" si="1"/>
        <v>3</v>
      </c>
      <c r="R18" s="110">
        <f t="shared" si="3"/>
        <v>-3</v>
      </c>
      <c r="S18" s="109">
        <v>0</v>
      </c>
      <c r="T18" s="109">
        <v>0</v>
      </c>
      <c r="U18" s="64">
        <f t="shared" si="4"/>
        <v>0</v>
      </c>
      <c r="V18" s="219" t="s">
        <v>6</v>
      </c>
      <c r="W18" s="66">
        <v>308</v>
      </c>
      <c r="X18" s="229">
        <v>319</v>
      </c>
    </row>
    <row r="19" spans="1:24" ht="22.5" customHeight="1">
      <c r="A19" s="212"/>
      <c r="B19" s="204"/>
      <c r="C19" s="59" t="s">
        <v>11</v>
      </c>
      <c r="D19" s="63">
        <f t="shared" si="2"/>
        <v>297</v>
      </c>
      <c r="E19" s="110">
        <f t="shared" si="0"/>
        <v>-8</v>
      </c>
      <c r="F19" s="206"/>
      <c r="G19" s="201"/>
      <c r="H19" s="109">
        <v>0</v>
      </c>
      <c r="I19" s="109">
        <v>0</v>
      </c>
      <c r="J19" s="109">
        <v>0</v>
      </c>
      <c r="K19" s="109">
        <v>0</v>
      </c>
      <c r="L19" s="113">
        <f t="shared" si="5"/>
        <v>0</v>
      </c>
      <c r="M19" s="109">
        <v>1</v>
      </c>
      <c r="N19" s="109">
        <v>2</v>
      </c>
      <c r="O19" s="109">
        <v>4</v>
      </c>
      <c r="P19" s="109">
        <v>0</v>
      </c>
      <c r="Q19" s="113">
        <f t="shared" si="1"/>
        <v>6</v>
      </c>
      <c r="R19" s="110">
        <f t="shared" si="3"/>
        <v>-6</v>
      </c>
      <c r="S19" s="109">
        <v>0</v>
      </c>
      <c r="T19" s="109">
        <v>1</v>
      </c>
      <c r="U19" s="64">
        <f t="shared" si="4"/>
        <v>-1</v>
      </c>
      <c r="V19" s="219"/>
      <c r="W19" s="66">
        <v>305</v>
      </c>
      <c r="X19" s="230"/>
    </row>
    <row r="20" spans="1:24" ht="22.5" customHeight="1">
      <c r="A20" s="212" t="s">
        <v>7</v>
      </c>
      <c r="B20" s="203">
        <f>SUM(D20+D21)</f>
        <v>697</v>
      </c>
      <c r="C20" s="59" t="s">
        <v>10</v>
      </c>
      <c r="D20" s="63">
        <f t="shared" si="2"/>
        <v>317</v>
      </c>
      <c r="E20" s="110">
        <f t="shared" si="0"/>
        <v>-1</v>
      </c>
      <c r="F20" s="205">
        <f>X20+G20</f>
        <v>368</v>
      </c>
      <c r="G20" s="201">
        <v>-2</v>
      </c>
      <c r="H20" s="109">
        <v>0</v>
      </c>
      <c r="I20" s="109">
        <v>0</v>
      </c>
      <c r="J20" s="109">
        <v>0</v>
      </c>
      <c r="K20" s="109">
        <v>0</v>
      </c>
      <c r="L20" s="113">
        <f t="shared" si="5"/>
        <v>0</v>
      </c>
      <c r="M20" s="109">
        <v>1</v>
      </c>
      <c r="N20" s="109">
        <v>0</v>
      </c>
      <c r="O20" s="109">
        <v>1</v>
      </c>
      <c r="P20" s="109">
        <v>0</v>
      </c>
      <c r="Q20" s="113">
        <f t="shared" si="1"/>
        <v>1</v>
      </c>
      <c r="R20" s="110">
        <f t="shared" si="3"/>
        <v>-1</v>
      </c>
      <c r="S20" s="109">
        <v>1</v>
      </c>
      <c r="T20" s="109">
        <v>0</v>
      </c>
      <c r="U20" s="64">
        <f t="shared" si="4"/>
        <v>1</v>
      </c>
      <c r="V20" s="219" t="s">
        <v>7</v>
      </c>
      <c r="W20" s="66">
        <v>318</v>
      </c>
      <c r="X20" s="229">
        <v>370</v>
      </c>
    </row>
    <row r="21" spans="1:24" ht="22.5" customHeight="1">
      <c r="A21" s="212"/>
      <c r="B21" s="204"/>
      <c r="C21" s="59" t="s">
        <v>11</v>
      </c>
      <c r="D21" s="63">
        <f t="shared" si="2"/>
        <v>380</v>
      </c>
      <c r="E21" s="110">
        <f t="shared" si="0"/>
        <v>-5</v>
      </c>
      <c r="F21" s="206"/>
      <c r="G21" s="201"/>
      <c r="H21" s="109">
        <v>0</v>
      </c>
      <c r="I21" s="109">
        <v>0</v>
      </c>
      <c r="J21" s="109">
        <v>0</v>
      </c>
      <c r="K21" s="109">
        <v>0</v>
      </c>
      <c r="L21" s="113">
        <f t="shared" si="5"/>
        <v>0</v>
      </c>
      <c r="M21" s="109">
        <v>1</v>
      </c>
      <c r="N21" s="109">
        <v>1</v>
      </c>
      <c r="O21" s="109">
        <v>3</v>
      </c>
      <c r="P21" s="109">
        <v>0</v>
      </c>
      <c r="Q21" s="113">
        <f t="shared" si="1"/>
        <v>4</v>
      </c>
      <c r="R21" s="110">
        <f t="shared" si="3"/>
        <v>-4</v>
      </c>
      <c r="S21" s="109">
        <v>0</v>
      </c>
      <c r="T21" s="109">
        <v>0</v>
      </c>
      <c r="U21" s="64">
        <f t="shared" si="4"/>
        <v>0</v>
      </c>
      <c r="V21" s="219"/>
      <c r="W21" s="66">
        <v>385</v>
      </c>
      <c r="X21" s="230"/>
    </row>
    <row r="22" spans="1:24" ht="22.5" customHeight="1">
      <c r="A22" s="212" t="s">
        <v>8</v>
      </c>
      <c r="B22" s="203">
        <f>SUM(D22+D23)</f>
        <v>3569</v>
      </c>
      <c r="C22" s="59" t="s">
        <v>10</v>
      </c>
      <c r="D22" s="63">
        <f t="shared" si="2"/>
        <v>1624</v>
      </c>
      <c r="E22" s="110">
        <f t="shared" si="0"/>
        <v>-19</v>
      </c>
      <c r="F22" s="205">
        <f>X22+G22</f>
        <v>1486</v>
      </c>
      <c r="G22" s="201">
        <v>-13</v>
      </c>
      <c r="H22" s="109">
        <v>4</v>
      </c>
      <c r="I22" s="109">
        <v>0</v>
      </c>
      <c r="J22" s="109">
        <v>0</v>
      </c>
      <c r="K22" s="109">
        <v>0</v>
      </c>
      <c r="L22" s="113">
        <f t="shared" si="5"/>
        <v>0</v>
      </c>
      <c r="M22" s="109">
        <v>7</v>
      </c>
      <c r="N22" s="109">
        <v>4</v>
      </c>
      <c r="O22" s="109">
        <v>10</v>
      </c>
      <c r="P22" s="109">
        <v>1</v>
      </c>
      <c r="Q22" s="113">
        <f t="shared" si="1"/>
        <v>15</v>
      </c>
      <c r="R22" s="110">
        <f t="shared" si="3"/>
        <v>-15</v>
      </c>
      <c r="S22" s="109">
        <v>1</v>
      </c>
      <c r="T22" s="109">
        <v>2</v>
      </c>
      <c r="U22" s="64">
        <f t="shared" si="4"/>
        <v>-1</v>
      </c>
      <c r="V22" s="219" t="s">
        <v>8</v>
      </c>
      <c r="W22" s="66">
        <v>1643</v>
      </c>
      <c r="X22" s="229">
        <v>1499</v>
      </c>
    </row>
    <row r="23" spans="1:24" ht="22.5" customHeight="1">
      <c r="A23" s="212"/>
      <c r="B23" s="204"/>
      <c r="C23" s="59" t="s">
        <v>11</v>
      </c>
      <c r="D23" s="63">
        <f t="shared" si="2"/>
        <v>1945</v>
      </c>
      <c r="E23" s="110">
        <f t="shared" si="0"/>
        <v>-14</v>
      </c>
      <c r="F23" s="206"/>
      <c r="G23" s="201"/>
      <c r="H23" s="109">
        <v>8</v>
      </c>
      <c r="I23" s="109">
        <v>0</v>
      </c>
      <c r="J23" s="109">
        <v>6</v>
      </c>
      <c r="K23" s="109">
        <v>0</v>
      </c>
      <c r="L23" s="113">
        <f t="shared" si="5"/>
        <v>6</v>
      </c>
      <c r="M23" s="109">
        <v>10</v>
      </c>
      <c r="N23" s="109">
        <v>4</v>
      </c>
      <c r="O23" s="109">
        <v>13</v>
      </c>
      <c r="P23" s="109">
        <v>0</v>
      </c>
      <c r="Q23" s="113">
        <f t="shared" si="1"/>
        <v>17</v>
      </c>
      <c r="R23" s="110">
        <f t="shared" si="3"/>
        <v>-11</v>
      </c>
      <c r="S23" s="109">
        <v>2</v>
      </c>
      <c r="T23" s="109">
        <v>3</v>
      </c>
      <c r="U23" s="64">
        <f t="shared" si="4"/>
        <v>-1</v>
      </c>
      <c r="V23" s="219"/>
      <c r="W23" s="66">
        <v>1959</v>
      </c>
      <c r="X23" s="230"/>
    </row>
    <row r="24" spans="1:24" ht="22.5" customHeight="1">
      <c r="A24" s="212" t="s">
        <v>9</v>
      </c>
      <c r="B24" s="203">
        <f>SUM(D24+D25)</f>
        <v>7887</v>
      </c>
      <c r="C24" s="59" t="s">
        <v>10</v>
      </c>
      <c r="D24" s="63">
        <f t="shared" si="2"/>
        <v>3788</v>
      </c>
      <c r="E24" s="110">
        <f t="shared" si="0"/>
        <v>-29</v>
      </c>
      <c r="F24" s="205">
        <f>X24+G24</f>
        <v>3556</v>
      </c>
      <c r="G24" s="201">
        <v>-20</v>
      </c>
      <c r="H24" s="109">
        <v>7</v>
      </c>
      <c r="I24" s="109">
        <v>2</v>
      </c>
      <c r="J24" s="109">
        <v>4</v>
      </c>
      <c r="K24" s="109">
        <v>0</v>
      </c>
      <c r="L24" s="113">
        <f t="shared" si="5"/>
        <v>6</v>
      </c>
      <c r="M24" s="109">
        <v>7</v>
      </c>
      <c r="N24" s="109">
        <v>13</v>
      </c>
      <c r="O24" s="109">
        <v>14</v>
      </c>
      <c r="P24" s="109">
        <v>2</v>
      </c>
      <c r="Q24" s="113">
        <f t="shared" si="1"/>
        <v>29</v>
      </c>
      <c r="R24" s="110">
        <f t="shared" si="3"/>
        <v>-23</v>
      </c>
      <c r="S24" s="109">
        <v>1</v>
      </c>
      <c r="T24" s="109">
        <v>7</v>
      </c>
      <c r="U24" s="64">
        <f t="shared" si="4"/>
        <v>-6</v>
      </c>
      <c r="V24" s="219" t="s">
        <v>9</v>
      </c>
      <c r="W24" s="66">
        <v>3817</v>
      </c>
      <c r="X24" s="229">
        <v>3576</v>
      </c>
    </row>
    <row r="25" spans="1:24" ht="22.5" customHeight="1" thickBot="1">
      <c r="A25" s="213"/>
      <c r="B25" s="218"/>
      <c r="C25" s="67" t="s">
        <v>11</v>
      </c>
      <c r="D25" s="68">
        <f t="shared" si="2"/>
        <v>4099</v>
      </c>
      <c r="E25" s="115">
        <f t="shared" si="0"/>
        <v>-35</v>
      </c>
      <c r="F25" s="207"/>
      <c r="G25" s="202"/>
      <c r="H25" s="114">
        <v>10</v>
      </c>
      <c r="I25" s="114">
        <v>2</v>
      </c>
      <c r="J25" s="114">
        <v>7</v>
      </c>
      <c r="K25" s="114">
        <v>0</v>
      </c>
      <c r="L25" s="69">
        <f t="shared" si="5"/>
        <v>9</v>
      </c>
      <c r="M25" s="114">
        <v>10</v>
      </c>
      <c r="N25" s="114">
        <v>13</v>
      </c>
      <c r="O25" s="114">
        <v>19</v>
      </c>
      <c r="P25" s="114">
        <v>0</v>
      </c>
      <c r="Q25" s="69">
        <f>SUM(N25:P25)</f>
        <v>32</v>
      </c>
      <c r="R25" s="115">
        <f t="shared" si="3"/>
        <v>-23</v>
      </c>
      <c r="S25" s="114">
        <v>0</v>
      </c>
      <c r="T25" s="114">
        <v>12</v>
      </c>
      <c r="U25" s="70">
        <f t="shared" si="4"/>
        <v>-12</v>
      </c>
      <c r="V25" s="220"/>
      <c r="W25" s="71">
        <v>4134</v>
      </c>
      <c r="X25" s="23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G8" sqref="G8:G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88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2.1878333097361837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46358</v>
      </c>
      <c r="C6" s="56" t="s">
        <v>10</v>
      </c>
      <c r="D6" s="112">
        <f>SUMIF(C8:C25,"男",D8:D25)</f>
        <v>21855</v>
      </c>
      <c r="E6" s="110">
        <f>SUM(H6:K6,S6)-SUM(M6:P6,T6)</f>
        <v>3</v>
      </c>
      <c r="F6" s="240">
        <f>X6+G6</f>
        <v>21189</v>
      </c>
      <c r="G6" s="240">
        <f>SUM(G8:G25)</f>
        <v>31</v>
      </c>
      <c r="H6" s="112">
        <f>SUMIF(C8:C25,"男",H8:H25)</f>
        <v>93</v>
      </c>
      <c r="I6" s="112">
        <f>SUMIF(C8:C25,"男",I8:I25)</f>
        <v>80</v>
      </c>
      <c r="J6" s="112">
        <f>SUMIF(C8:C25,"男",J8:J25)</f>
        <v>63</v>
      </c>
      <c r="K6" s="112">
        <f>SUMIF(C8:C25,"男",K8:K25)</f>
        <v>0</v>
      </c>
      <c r="L6" s="112">
        <f>SUM(I6:K6)</f>
        <v>143</v>
      </c>
      <c r="M6" s="112">
        <f>SUMIF(C8:C25,"男",M8:M25)</f>
        <v>93</v>
      </c>
      <c r="N6" s="112">
        <f>SUMIF(C8:C25,"男",N8:N25)</f>
        <v>58</v>
      </c>
      <c r="O6" s="112">
        <f>SUMIF(C8:C25,"男",O8:O25)</f>
        <v>51</v>
      </c>
      <c r="P6" s="112">
        <f>SUMIF(C8:C25,"男",P8:P25)</f>
        <v>4</v>
      </c>
      <c r="Q6" s="112">
        <f>SUM(N6:P6)</f>
        <v>113</v>
      </c>
      <c r="R6" s="112">
        <f>SUM(L6-Q6)</f>
        <v>30</v>
      </c>
      <c r="S6" s="112">
        <f>SUMIF(C8:C25,"男",S8:S25)</f>
        <v>9</v>
      </c>
      <c r="T6" s="112">
        <f>SUMIF(C8:C25,"男",T8:T25)</f>
        <v>36</v>
      </c>
      <c r="U6" s="57">
        <f>SUM(S6-T6)</f>
        <v>-27</v>
      </c>
      <c r="V6" s="235" t="s">
        <v>0</v>
      </c>
      <c r="W6" s="58">
        <f>SUMIF(C8:C25,"男",W8:W25)</f>
        <v>21852</v>
      </c>
      <c r="X6" s="227">
        <f>SUM(X8:X25)</f>
        <v>21158</v>
      </c>
    </row>
    <row r="7" spans="1:24" ht="22.5" customHeight="1">
      <c r="A7" s="216"/>
      <c r="B7" s="204"/>
      <c r="C7" s="59" t="s">
        <v>11</v>
      </c>
      <c r="D7" s="110">
        <f>SUMIF(C8:C25,"女",D8:D25)</f>
        <v>24503</v>
      </c>
      <c r="E7" s="110">
        <f t="shared" ref="E7:E25" ca="1" si="0">SUM(H7:K7,S7)-SUM(M7:P7,T7)</f>
        <v>-37</v>
      </c>
      <c r="F7" s="241"/>
      <c r="G7" s="241"/>
      <c r="H7" s="113">
        <f>SUMIF(C8:C25,"女",H8:H25)</f>
        <v>98</v>
      </c>
      <c r="I7" s="113">
        <f>SUMIF(C8:C25,"女",I8:I25)</f>
        <v>64</v>
      </c>
      <c r="J7" s="113">
        <f>SUMIF(C8:C25,"女",J8:J25)</f>
        <v>39</v>
      </c>
      <c r="K7" s="113">
        <f>SUMIF(C8:C25,"女",K8:K25)</f>
        <v>0</v>
      </c>
      <c r="L7" s="110">
        <f>SUM(I7:K7)</f>
        <v>103</v>
      </c>
      <c r="M7" s="113">
        <f>SUMIF(C8:C25,"女",M8:M25)</f>
        <v>98</v>
      </c>
      <c r="N7" s="113">
        <f>SUMIF(C8:C25,"女",N8:N25)</f>
        <v>54</v>
      </c>
      <c r="O7" s="113">
        <f>SUMIF(C8:C25,"女",O8:O25)</f>
        <v>68</v>
      </c>
      <c r="P7" s="113">
        <f>SUMIF(C8:C25,"女",P8:P25)</f>
        <v>0</v>
      </c>
      <c r="Q7" s="113">
        <f t="shared" ref="Q7" si="1">SUM(N7:P7)</f>
        <v>122</v>
      </c>
      <c r="R7" s="110">
        <f>SUM(L7-Q7)</f>
        <v>-19</v>
      </c>
      <c r="S7" s="110">
        <f>SUMIF(C8:C25,"女",S8:S25)</f>
        <v>15</v>
      </c>
      <c r="T7" s="110">
        <f ca="1">SUMIF(C8:C44,"女",T8:T25)</f>
        <v>33</v>
      </c>
      <c r="U7" s="60">
        <f ca="1">SUM(S7-T7)</f>
        <v>-18</v>
      </c>
      <c r="V7" s="236"/>
      <c r="W7" s="61">
        <f>SUMIF(C8:C25,"女",W8:W25)</f>
        <v>24540</v>
      </c>
      <c r="X7" s="228"/>
    </row>
    <row r="8" spans="1:24" ht="22.5" customHeight="1">
      <c r="A8" s="217" t="s">
        <v>1</v>
      </c>
      <c r="B8" s="203">
        <f>SUM(D8+D9)</f>
        <v>5118</v>
      </c>
      <c r="C8" s="62" t="s">
        <v>10</v>
      </c>
      <c r="D8" s="63">
        <f>E8+W8</f>
        <v>2337</v>
      </c>
      <c r="E8" s="110">
        <f>SUM(H8:K8,S8)-SUM(M8:P8,T8)</f>
        <v>-12</v>
      </c>
      <c r="F8" s="242">
        <f>X8+G8</f>
        <v>2202</v>
      </c>
      <c r="G8" s="244">
        <v>-14</v>
      </c>
      <c r="H8" s="111">
        <v>8</v>
      </c>
      <c r="I8" s="111">
        <v>4</v>
      </c>
      <c r="J8" s="111">
        <v>1</v>
      </c>
      <c r="K8" s="111">
        <v>0</v>
      </c>
      <c r="L8" s="110">
        <f>SUM(I8:K8)</f>
        <v>5</v>
      </c>
      <c r="M8" s="111">
        <v>11</v>
      </c>
      <c r="N8" s="111">
        <v>6</v>
      </c>
      <c r="O8" s="111">
        <v>6</v>
      </c>
      <c r="P8" s="111">
        <v>0</v>
      </c>
      <c r="Q8" s="110">
        <f t="shared" ref="Q8:Q25" si="2">SUM(N8:P8)</f>
        <v>12</v>
      </c>
      <c r="R8" s="110">
        <f>SUM(L8-Q8)</f>
        <v>-7</v>
      </c>
      <c r="S8" s="111">
        <v>2</v>
      </c>
      <c r="T8" s="111">
        <v>4</v>
      </c>
      <c r="U8" s="64">
        <f>SUM(S8-T8)</f>
        <v>-2</v>
      </c>
      <c r="V8" s="237" t="s">
        <v>1</v>
      </c>
      <c r="W8" s="65">
        <f>'４月'!D8</f>
        <v>2349</v>
      </c>
      <c r="X8" s="238">
        <f>'４月'!F8:F9</f>
        <v>2216</v>
      </c>
    </row>
    <row r="9" spans="1:24" ht="22.5" customHeight="1">
      <c r="A9" s="212"/>
      <c r="B9" s="204"/>
      <c r="C9" s="59" t="s">
        <v>11</v>
      </c>
      <c r="D9" s="63">
        <f t="shared" ref="D9:D25" si="3">E9+W9</f>
        <v>2781</v>
      </c>
      <c r="E9" s="110">
        <f t="shared" si="0"/>
        <v>-8</v>
      </c>
      <c r="F9" s="243"/>
      <c r="G9" s="245"/>
      <c r="H9" s="109">
        <v>15</v>
      </c>
      <c r="I9" s="109">
        <v>1</v>
      </c>
      <c r="J9" s="109">
        <v>2</v>
      </c>
      <c r="K9" s="109">
        <v>0</v>
      </c>
      <c r="L9" s="113">
        <f t="shared" ref="L9:L25" si="4">SUM(I9:K9)</f>
        <v>3</v>
      </c>
      <c r="M9" s="109">
        <v>14</v>
      </c>
      <c r="N9" s="109">
        <v>8</v>
      </c>
      <c r="O9" s="109">
        <v>6</v>
      </c>
      <c r="P9" s="109">
        <v>0</v>
      </c>
      <c r="Q9" s="113">
        <f t="shared" si="2"/>
        <v>14</v>
      </c>
      <c r="R9" s="110">
        <f t="shared" ref="R9:R25" si="5">SUM(L9-Q9)</f>
        <v>-11</v>
      </c>
      <c r="S9" s="109">
        <v>4</v>
      </c>
      <c r="T9" s="109">
        <v>2</v>
      </c>
      <c r="U9" s="64">
        <f t="shared" ref="U9:U25" si="6">SUM(S9-T9)</f>
        <v>2</v>
      </c>
      <c r="V9" s="219"/>
      <c r="W9" s="65">
        <f>'４月'!D9</f>
        <v>2789</v>
      </c>
      <c r="X9" s="239"/>
    </row>
    <row r="10" spans="1:24" ht="22.5" customHeight="1">
      <c r="A10" s="212" t="s">
        <v>2</v>
      </c>
      <c r="B10" s="203">
        <f>SUM(D10+D11)</f>
        <v>17408</v>
      </c>
      <c r="C10" s="59" t="s">
        <v>10</v>
      </c>
      <c r="D10" s="63">
        <f t="shared" si="3"/>
        <v>8175</v>
      </c>
      <c r="E10" s="110">
        <f t="shared" si="0"/>
        <v>26</v>
      </c>
      <c r="F10" s="246">
        <f>X10+G10</f>
        <v>8039</v>
      </c>
      <c r="G10" s="245">
        <v>55</v>
      </c>
      <c r="H10" s="109">
        <v>46</v>
      </c>
      <c r="I10" s="109">
        <v>58</v>
      </c>
      <c r="J10" s="109">
        <v>32</v>
      </c>
      <c r="K10" s="109">
        <v>0</v>
      </c>
      <c r="L10" s="113">
        <f t="shared" si="4"/>
        <v>90</v>
      </c>
      <c r="M10" s="109">
        <v>41</v>
      </c>
      <c r="N10" s="109">
        <v>35</v>
      </c>
      <c r="O10" s="109">
        <v>26</v>
      </c>
      <c r="P10" s="109">
        <v>0</v>
      </c>
      <c r="Q10" s="113">
        <f t="shared" si="2"/>
        <v>61</v>
      </c>
      <c r="R10" s="110">
        <f t="shared" si="5"/>
        <v>29</v>
      </c>
      <c r="S10" s="109">
        <v>3</v>
      </c>
      <c r="T10" s="109">
        <v>11</v>
      </c>
      <c r="U10" s="64">
        <f t="shared" si="6"/>
        <v>-8</v>
      </c>
      <c r="V10" s="219" t="s">
        <v>2</v>
      </c>
      <c r="W10" s="65">
        <f>'４月'!D10</f>
        <v>8149</v>
      </c>
      <c r="X10" s="238">
        <f>'４月'!F10:F11</f>
        <v>7984</v>
      </c>
    </row>
    <row r="11" spans="1:24" ht="22.5" customHeight="1">
      <c r="A11" s="212"/>
      <c r="B11" s="204"/>
      <c r="C11" s="59" t="s">
        <v>11</v>
      </c>
      <c r="D11" s="63">
        <f t="shared" si="3"/>
        <v>9233</v>
      </c>
      <c r="E11" s="110">
        <f t="shared" si="0"/>
        <v>9</v>
      </c>
      <c r="F11" s="243"/>
      <c r="G11" s="245"/>
      <c r="H11" s="109">
        <v>35</v>
      </c>
      <c r="I11" s="109">
        <v>43</v>
      </c>
      <c r="J11" s="109">
        <v>20</v>
      </c>
      <c r="K11" s="109">
        <v>0</v>
      </c>
      <c r="L11" s="113">
        <f t="shared" si="4"/>
        <v>63</v>
      </c>
      <c r="M11" s="109">
        <v>40</v>
      </c>
      <c r="N11" s="109">
        <v>24</v>
      </c>
      <c r="O11" s="109">
        <v>26</v>
      </c>
      <c r="P11" s="109">
        <v>0</v>
      </c>
      <c r="Q11" s="113">
        <f t="shared" si="2"/>
        <v>50</v>
      </c>
      <c r="R11" s="110">
        <f t="shared" si="5"/>
        <v>13</v>
      </c>
      <c r="S11" s="109">
        <v>6</v>
      </c>
      <c r="T11" s="109">
        <v>5</v>
      </c>
      <c r="U11" s="64">
        <f t="shared" si="6"/>
        <v>1</v>
      </c>
      <c r="V11" s="219"/>
      <c r="W11" s="65">
        <f>'４月'!D11</f>
        <v>9224</v>
      </c>
      <c r="X11" s="239"/>
    </row>
    <row r="12" spans="1:24" ht="22.5" customHeight="1">
      <c r="A12" s="212" t="s">
        <v>3</v>
      </c>
      <c r="B12" s="203">
        <f>SUM(D12+D13)</f>
        <v>4183</v>
      </c>
      <c r="C12" s="59" t="s">
        <v>10</v>
      </c>
      <c r="D12" s="63">
        <f t="shared" si="3"/>
        <v>1944</v>
      </c>
      <c r="E12" s="110">
        <f t="shared" si="0"/>
        <v>-3</v>
      </c>
      <c r="F12" s="246">
        <f>X12+G12</f>
        <v>2215</v>
      </c>
      <c r="G12" s="245">
        <v>-2</v>
      </c>
      <c r="H12" s="109">
        <v>7</v>
      </c>
      <c r="I12" s="109">
        <v>6</v>
      </c>
      <c r="J12" s="109">
        <v>5</v>
      </c>
      <c r="K12" s="109">
        <v>0</v>
      </c>
      <c r="L12" s="113">
        <f t="shared" si="4"/>
        <v>11</v>
      </c>
      <c r="M12" s="109">
        <v>7</v>
      </c>
      <c r="N12" s="109">
        <v>5</v>
      </c>
      <c r="O12" s="109">
        <v>5</v>
      </c>
      <c r="P12" s="109">
        <v>0</v>
      </c>
      <c r="Q12" s="113">
        <f t="shared" si="2"/>
        <v>10</v>
      </c>
      <c r="R12" s="110">
        <f t="shared" si="5"/>
        <v>1</v>
      </c>
      <c r="S12" s="109">
        <v>0</v>
      </c>
      <c r="T12" s="109">
        <v>4</v>
      </c>
      <c r="U12" s="64">
        <f t="shared" si="6"/>
        <v>-4</v>
      </c>
      <c r="V12" s="219" t="s">
        <v>3</v>
      </c>
      <c r="W12" s="65">
        <f>'４月'!D12</f>
        <v>1947</v>
      </c>
      <c r="X12" s="238">
        <f>'４月'!F12:F13</f>
        <v>2217</v>
      </c>
    </row>
    <row r="13" spans="1:24" ht="22.5" customHeight="1">
      <c r="A13" s="212"/>
      <c r="B13" s="204"/>
      <c r="C13" s="59" t="s">
        <v>11</v>
      </c>
      <c r="D13" s="63">
        <f t="shared" si="3"/>
        <v>2239</v>
      </c>
      <c r="E13" s="110">
        <f t="shared" si="0"/>
        <v>-9</v>
      </c>
      <c r="F13" s="243"/>
      <c r="G13" s="245"/>
      <c r="H13" s="109">
        <v>8</v>
      </c>
      <c r="I13" s="109">
        <v>5</v>
      </c>
      <c r="J13" s="109">
        <v>4</v>
      </c>
      <c r="K13" s="109">
        <v>0</v>
      </c>
      <c r="L13" s="113">
        <f t="shared" si="4"/>
        <v>9</v>
      </c>
      <c r="M13" s="109">
        <v>9</v>
      </c>
      <c r="N13" s="109">
        <v>10</v>
      </c>
      <c r="O13" s="109">
        <v>5</v>
      </c>
      <c r="P13" s="109">
        <v>0</v>
      </c>
      <c r="Q13" s="113">
        <f t="shared" si="2"/>
        <v>15</v>
      </c>
      <c r="R13" s="110">
        <f t="shared" si="5"/>
        <v>-6</v>
      </c>
      <c r="S13" s="109">
        <v>1</v>
      </c>
      <c r="T13" s="109">
        <v>3</v>
      </c>
      <c r="U13" s="64">
        <f t="shared" si="6"/>
        <v>-2</v>
      </c>
      <c r="V13" s="219"/>
      <c r="W13" s="65">
        <f>'４月'!D13</f>
        <v>2248</v>
      </c>
      <c r="X13" s="239"/>
    </row>
    <row r="14" spans="1:24" ht="22.5" customHeight="1">
      <c r="A14" s="212" t="s">
        <v>4</v>
      </c>
      <c r="B14" s="203">
        <f>SUM(D14+D15)</f>
        <v>4373</v>
      </c>
      <c r="C14" s="59" t="s">
        <v>10</v>
      </c>
      <c r="D14" s="63">
        <f t="shared" si="3"/>
        <v>2114</v>
      </c>
      <c r="E14" s="110">
        <f t="shared" si="0"/>
        <v>8</v>
      </c>
      <c r="F14" s="246">
        <f>X14+G14</f>
        <v>1682</v>
      </c>
      <c r="G14" s="245">
        <v>4</v>
      </c>
      <c r="H14" s="109">
        <v>7</v>
      </c>
      <c r="I14" s="109">
        <v>5</v>
      </c>
      <c r="J14" s="109">
        <v>8</v>
      </c>
      <c r="K14" s="109">
        <v>0</v>
      </c>
      <c r="L14" s="113">
        <f t="shared" si="4"/>
        <v>13</v>
      </c>
      <c r="M14" s="109">
        <v>3</v>
      </c>
      <c r="N14" s="109">
        <v>2</v>
      </c>
      <c r="O14" s="109">
        <v>5</v>
      </c>
      <c r="P14" s="109">
        <v>0</v>
      </c>
      <c r="Q14" s="113">
        <f t="shared" si="2"/>
        <v>7</v>
      </c>
      <c r="R14" s="110">
        <f t="shared" si="5"/>
        <v>6</v>
      </c>
      <c r="S14" s="109">
        <v>2</v>
      </c>
      <c r="T14" s="109">
        <v>4</v>
      </c>
      <c r="U14" s="64">
        <f t="shared" si="6"/>
        <v>-2</v>
      </c>
      <c r="V14" s="219" t="s">
        <v>4</v>
      </c>
      <c r="W14" s="65">
        <f>'４月'!D14</f>
        <v>2106</v>
      </c>
      <c r="X14" s="238">
        <f>'４月'!F14:F15</f>
        <v>1678</v>
      </c>
    </row>
    <row r="15" spans="1:24" ht="22.5" customHeight="1">
      <c r="A15" s="212"/>
      <c r="B15" s="204"/>
      <c r="C15" s="59" t="s">
        <v>11</v>
      </c>
      <c r="D15" s="63">
        <f t="shared" si="3"/>
        <v>2259</v>
      </c>
      <c r="E15" s="110">
        <f t="shared" si="0"/>
        <v>6</v>
      </c>
      <c r="F15" s="243"/>
      <c r="G15" s="245"/>
      <c r="H15" s="109">
        <v>9</v>
      </c>
      <c r="I15" s="109">
        <v>6</v>
      </c>
      <c r="J15" s="109">
        <v>5</v>
      </c>
      <c r="K15" s="109">
        <v>0</v>
      </c>
      <c r="L15" s="113">
        <f t="shared" si="4"/>
        <v>11</v>
      </c>
      <c r="M15" s="109">
        <v>5</v>
      </c>
      <c r="N15" s="109">
        <v>3</v>
      </c>
      <c r="O15" s="109">
        <v>5</v>
      </c>
      <c r="P15" s="109">
        <v>0</v>
      </c>
      <c r="Q15" s="113">
        <f t="shared" si="2"/>
        <v>8</v>
      </c>
      <c r="R15" s="110">
        <f t="shared" si="5"/>
        <v>3</v>
      </c>
      <c r="S15" s="109">
        <v>2</v>
      </c>
      <c r="T15" s="109">
        <v>3</v>
      </c>
      <c r="U15" s="64">
        <f t="shared" si="6"/>
        <v>-1</v>
      </c>
      <c r="V15" s="219"/>
      <c r="W15" s="65">
        <f>'４月'!D15</f>
        <v>2253</v>
      </c>
      <c r="X15" s="239"/>
    </row>
    <row r="16" spans="1:24" ht="22.5" customHeight="1">
      <c r="A16" s="212" t="s">
        <v>5</v>
      </c>
      <c r="B16" s="203">
        <f>SUM(D16+D17)</f>
        <v>2571</v>
      </c>
      <c r="C16" s="59" t="s">
        <v>10</v>
      </c>
      <c r="D16" s="63">
        <f t="shared" si="3"/>
        <v>1268</v>
      </c>
      <c r="E16" s="110">
        <f t="shared" si="0"/>
        <v>1</v>
      </c>
      <c r="F16" s="246">
        <f>X16+G16</f>
        <v>1343</v>
      </c>
      <c r="G16" s="245">
        <v>3</v>
      </c>
      <c r="H16" s="109">
        <v>2</v>
      </c>
      <c r="I16" s="109">
        <v>0</v>
      </c>
      <c r="J16" s="109">
        <v>4</v>
      </c>
      <c r="K16" s="109">
        <v>0</v>
      </c>
      <c r="L16" s="113">
        <f t="shared" si="4"/>
        <v>4</v>
      </c>
      <c r="M16" s="109">
        <v>3</v>
      </c>
      <c r="N16" s="109">
        <v>0</v>
      </c>
      <c r="O16" s="109">
        <v>2</v>
      </c>
      <c r="P16" s="109">
        <v>0</v>
      </c>
      <c r="Q16" s="113">
        <f t="shared" si="2"/>
        <v>2</v>
      </c>
      <c r="R16" s="110">
        <f t="shared" si="5"/>
        <v>2</v>
      </c>
      <c r="S16" s="109">
        <v>0</v>
      </c>
      <c r="T16" s="109">
        <v>0</v>
      </c>
      <c r="U16" s="64">
        <f t="shared" si="6"/>
        <v>0</v>
      </c>
      <c r="V16" s="219" t="s">
        <v>5</v>
      </c>
      <c r="W16" s="65">
        <f>'４月'!D16</f>
        <v>1267</v>
      </c>
      <c r="X16" s="238">
        <f>'４月'!F16:F17</f>
        <v>1340</v>
      </c>
    </row>
    <row r="17" spans="1:24" ht="22.5" customHeight="1">
      <c r="A17" s="212"/>
      <c r="B17" s="204"/>
      <c r="C17" s="59" t="s">
        <v>11</v>
      </c>
      <c r="D17" s="63">
        <f t="shared" si="3"/>
        <v>1303</v>
      </c>
      <c r="E17" s="110">
        <f t="shared" si="0"/>
        <v>-2</v>
      </c>
      <c r="F17" s="243"/>
      <c r="G17" s="245"/>
      <c r="H17" s="109">
        <v>3</v>
      </c>
      <c r="I17" s="109">
        <v>2</v>
      </c>
      <c r="J17" s="109">
        <v>2</v>
      </c>
      <c r="K17" s="109">
        <v>0</v>
      </c>
      <c r="L17" s="113">
        <f t="shared" si="4"/>
        <v>4</v>
      </c>
      <c r="M17" s="109">
        <v>3</v>
      </c>
      <c r="N17" s="109">
        <v>0</v>
      </c>
      <c r="O17" s="109">
        <v>2</v>
      </c>
      <c r="P17" s="109">
        <v>0</v>
      </c>
      <c r="Q17" s="113">
        <f t="shared" si="2"/>
        <v>2</v>
      </c>
      <c r="R17" s="110">
        <f t="shared" si="5"/>
        <v>2</v>
      </c>
      <c r="S17" s="109">
        <v>0</v>
      </c>
      <c r="T17" s="109">
        <v>4</v>
      </c>
      <c r="U17" s="64">
        <f t="shared" si="6"/>
        <v>-4</v>
      </c>
      <c r="V17" s="219"/>
      <c r="W17" s="65">
        <f>'４月'!D17</f>
        <v>1305</v>
      </c>
      <c r="X17" s="239"/>
    </row>
    <row r="18" spans="1:24" ht="22.5" customHeight="1">
      <c r="A18" s="212" t="s">
        <v>6</v>
      </c>
      <c r="B18" s="203">
        <f>SUM(D18+D19)</f>
        <v>603</v>
      </c>
      <c r="C18" s="59" t="s">
        <v>10</v>
      </c>
      <c r="D18" s="63">
        <f t="shared" si="3"/>
        <v>308</v>
      </c>
      <c r="E18" s="110">
        <f t="shared" si="0"/>
        <v>3</v>
      </c>
      <c r="F18" s="246">
        <f>X18+G18</f>
        <v>315</v>
      </c>
      <c r="G18" s="245">
        <v>2</v>
      </c>
      <c r="H18" s="109">
        <v>0</v>
      </c>
      <c r="I18" s="109">
        <v>0</v>
      </c>
      <c r="J18" s="109">
        <v>3</v>
      </c>
      <c r="K18" s="109">
        <v>0</v>
      </c>
      <c r="L18" s="113">
        <f t="shared" si="4"/>
        <v>3</v>
      </c>
      <c r="M18" s="109">
        <v>0</v>
      </c>
      <c r="N18" s="109">
        <v>0</v>
      </c>
      <c r="O18" s="109">
        <v>0</v>
      </c>
      <c r="P18" s="109">
        <v>0</v>
      </c>
      <c r="Q18" s="113">
        <f t="shared" si="2"/>
        <v>0</v>
      </c>
      <c r="R18" s="110">
        <f t="shared" si="5"/>
        <v>3</v>
      </c>
      <c r="S18" s="109">
        <v>0</v>
      </c>
      <c r="T18" s="109">
        <v>0</v>
      </c>
      <c r="U18" s="64">
        <f t="shared" si="6"/>
        <v>0</v>
      </c>
      <c r="V18" s="219" t="s">
        <v>6</v>
      </c>
      <c r="W18" s="65">
        <f>'４月'!D18</f>
        <v>305</v>
      </c>
      <c r="X18" s="238">
        <f>'４月'!F18:F19</f>
        <v>313</v>
      </c>
    </row>
    <row r="19" spans="1:24" ht="22.5" customHeight="1">
      <c r="A19" s="212"/>
      <c r="B19" s="204"/>
      <c r="C19" s="59" t="s">
        <v>11</v>
      </c>
      <c r="D19" s="63">
        <f t="shared" si="3"/>
        <v>295</v>
      </c>
      <c r="E19" s="110">
        <f t="shared" si="0"/>
        <v>-2</v>
      </c>
      <c r="F19" s="243"/>
      <c r="G19" s="245"/>
      <c r="H19" s="109">
        <v>0</v>
      </c>
      <c r="I19" s="109">
        <v>1</v>
      </c>
      <c r="J19" s="109">
        <v>0</v>
      </c>
      <c r="K19" s="109">
        <v>0</v>
      </c>
      <c r="L19" s="113">
        <f t="shared" si="4"/>
        <v>1</v>
      </c>
      <c r="M19" s="109">
        <v>0</v>
      </c>
      <c r="N19" s="109">
        <v>0</v>
      </c>
      <c r="O19" s="109">
        <v>1</v>
      </c>
      <c r="P19" s="109">
        <v>0</v>
      </c>
      <c r="Q19" s="113">
        <f t="shared" si="2"/>
        <v>1</v>
      </c>
      <c r="R19" s="110">
        <f t="shared" si="5"/>
        <v>0</v>
      </c>
      <c r="S19" s="109">
        <v>0</v>
      </c>
      <c r="T19" s="109">
        <v>2</v>
      </c>
      <c r="U19" s="64">
        <f t="shared" si="6"/>
        <v>-2</v>
      </c>
      <c r="V19" s="219"/>
      <c r="W19" s="65">
        <f>'４月'!D19</f>
        <v>297</v>
      </c>
      <c r="X19" s="239"/>
    </row>
    <row r="20" spans="1:24" ht="22.5" customHeight="1">
      <c r="A20" s="212" t="s">
        <v>7</v>
      </c>
      <c r="B20" s="203">
        <f>SUM(D20+D21)</f>
        <v>691</v>
      </c>
      <c r="C20" s="59" t="s">
        <v>10</v>
      </c>
      <c r="D20" s="63">
        <f t="shared" si="3"/>
        <v>315</v>
      </c>
      <c r="E20" s="110">
        <f t="shared" si="0"/>
        <v>-2</v>
      </c>
      <c r="F20" s="246">
        <f>X20+G20</f>
        <v>364</v>
      </c>
      <c r="G20" s="245">
        <v>-4</v>
      </c>
      <c r="H20" s="109">
        <v>0</v>
      </c>
      <c r="I20" s="109">
        <v>0</v>
      </c>
      <c r="J20" s="109">
        <v>0</v>
      </c>
      <c r="K20" s="109">
        <v>0</v>
      </c>
      <c r="L20" s="113">
        <f t="shared" si="4"/>
        <v>0</v>
      </c>
      <c r="M20" s="109">
        <v>0</v>
      </c>
      <c r="N20" s="109">
        <v>1</v>
      </c>
      <c r="O20" s="109">
        <v>0</v>
      </c>
      <c r="P20" s="109">
        <v>0</v>
      </c>
      <c r="Q20" s="113">
        <f t="shared" si="2"/>
        <v>1</v>
      </c>
      <c r="R20" s="110">
        <f t="shared" si="5"/>
        <v>-1</v>
      </c>
      <c r="S20" s="109">
        <v>0</v>
      </c>
      <c r="T20" s="109">
        <v>1</v>
      </c>
      <c r="U20" s="64">
        <f t="shared" si="6"/>
        <v>-1</v>
      </c>
      <c r="V20" s="219" t="s">
        <v>7</v>
      </c>
      <c r="W20" s="65">
        <f>'４月'!D20</f>
        <v>317</v>
      </c>
      <c r="X20" s="238">
        <f>'４月'!F20:F21</f>
        <v>368</v>
      </c>
    </row>
    <row r="21" spans="1:24" ht="22.5" customHeight="1">
      <c r="A21" s="212"/>
      <c r="B21" s="204"/>
      <c r="C21" s="59" t="s">
        <v>11</v>
      </c>
      <c r="D21" s="63">
        <f t="shared" si="3"/>
        <v>376</v>
      </c>
      <c r="E21" s="110">
        <f t="shared" si="0"/>
        <v>-4</v>
      </c>
      <c r="F21" s="243"/>
      <c r="G21" s="245"/>
      <c r="H21" s="109">
        <v>0</v>
      </c>
      <c r="I21" s="109">
        <v>0</v>
      </c>
      <c r="J21" s="109">
        <v>0</v>
      </c>
      <c r="K21" s="109">
        <v>0</v>
      </c>
      <c r="L21" s="113">
        <f t="shared" si="4"/>
        <v>0</v>
      </c>
      <c r="M21" s="109">
        <v>1</v>
      </c>
      <c r="N21" s="109">
        <v>1</v>
      </c>
      <c r="O21" s="109">
        <v>1</v>
      </c>
      <c r="P21" s="109">
        <v>0</v>
      </c>
      <c r="Q21" s="113">
        <f t="shared" si="2"/>
        <v>2</v>
      </c>
      <c r="R21" s="110">
        <f t="shared" si="5"/>
        <v>-2</v>
      </c>
      <c r="S21" s="109">
        <v>0</v>
      </c>
      <c r="T21" s="109">
        <v>1</v>
      </c>
      <c r="U21" s="64">
        <f t="shared" si="6"/>
        <v>-1</v>
      </c>
      <c r="V21" s="219"/>
      <c r="W21" s="65">
        <f>'４月'!D21</f>
        <v>380</v>
      </c>
      <c r="X21" s="239"/>
    </row>
    <row r="22" spans="1:24" ht="22.5" customHeight="1">
      <c r="A22" s="212" t="s">
        <v>8</v>
      </c>
      <c r="B22" s="203">
        <f>SUM(D22+D23)</f>
        <v>3558</v>
      </c>
      <c r="C22" s="59" t="s">
        <v>10</v>
      </c>
      <c r="D22" s="63">
        <f t="shared" si="3"/>
        <v>1623</v>
      </c>
      <c r="E22" s="110">
        <f t="shared" si="0"/>
        <v>-1</v>
      </c>
      <c r="F22" s="246">
        <f>X22+G22</f>
        <v>1481</v>
      </c>
      <c r="G22" s="245">
        <v>-5</v>
      </c>
      <c r="H22" s="109">
        <v>9</v>
      </c>
      <c r="I22" s="109">
        <v>2</v>
      </c>
      <c r="J22" s="109">
        <v>5</v>
      </c>
      <c r="K22" s="109">
        <v>0</v>
      </c>
      <c r="L22" s="113">
        <f t="shared" si="4"/>
        <v>7</v>
      </c>
      <c r="M22" s="109">
        <v>11</v>
      </c>
      <c r="N22" s="109">
        <v>2</v>
      </c>
      <c r="O22" s="109">
        <v>1</v>
      </c>
      <c r="P22" s="109">
        <v>0</v>
      </c>
      <c r="Q22" s="113">
        <f t="shared" si="2"/>
        <v>3</v>
      </c>
      <c r="R22" s="110">
        <f t="shared" si="5"/>
        <v>4</v>
      </c>
      <c r="S22" s="109">
        <v>1</v>
      </c>
      <c r="T22" s="109">
        <v>4</v>
      </c>
      <c r="U22" s="64">
        <f t="shared" si="6"/>
        <v>-3</v>
      </c>
      <c r="V22" s="219" t="s">
        <v>8</v>
      </c>
      <c r="W22" s="65">
        <f>'４月'!D22</f>
        <v>1624</v>
      </c>
      <c r="X22" s="238">
        <f>'４月'!F22:F23</f>
        <v>1486</v>
      </c>
    </row>
    <row r="23" spans="1:24" ht="22.5" customHeight="1">
      <c r="A23" s="212"/>
      <c r="B23" s="204"/>
      <c r="C23" s="59" t="s">
        <v>11</v>
      </c>
      <c r="D23" s="63">
        <f t="shared" si="3"/>
        <v>1935</v>
      </c>
      <c r="E23" s="110">
        <f t="shared" si="0"/>
        <v>-10</v>
      </c>
      <c r="F23" s="243"/>
      <c r="G23" s="245"/>
      <c r="H23" s="109">
        <v>16</v>
      </c>
      <c r="I23" s="109">
        <v>1</v>
      </c>
      <c r="J23" s="109">
        <v>4</v>
      </c>
      <c r="K23" s="109">
        <v>0</v>
      </c>
      <c r="L23" s="113">
        <f t="shared" si="4"/>
        <v>5</v>
      </c>
      <c r="M23" s="109">
        <v>8</v>
      </c>
      <c r="N23" s="109">
        <v>4</v>
      </c>
      <c r="O23" s="109">
        <v>15</v>
      </c>
      <c r="P23" s="109">
        <v>0</v>
      </c>
      <c r="Q23" s="113">
        <f t="shared" si="2"/>
        <v>19</v>
      </c>
      <c r="R23" s="110">
        <f t="shared" si="5"/>
        <v>-14</v>
      </c>
      <c r="S23" s="109">
        <v>1</v>
      </c>
      <c r="T23" s="109">
        <v>5</v>
      </c>
      <c r="U23" s="64">
        <f t="shared" si="6"/>
        <v>-4</v>
      </c>
      <c r="V23" s="219"/>
      <c r="W23" s="65">
        <f>'４月'!D23</f>
        <v>1945</v>
      </c>
      <c r="X23" s="239"/>
    </row>
    <row r="24" spans="1:24" ht="22.5" customHeight="1">
      <c r="A24" s="212" t="s">
        <v>9</v>
      </c>
      <c r="B24" s="203">
        <f>SUM(D24+D25)</f>
        <v>7853</v>
      </c>
      <c r="C24" s="59" t="s">
        <v>10</v>
      </c>
      <c r="D24" s="63">
        <f t="shared" si="3"/>
        <v>3771</v>
      </c>
      <c r="E24" s="110">
        <f t="shared" si="0"/>
        <v>-17</v>
      </c>
      <c r="F24" s="246">
        <f>X24+G24</f>
        <v>3548</v>
      </c>
      <c r="G24" s="245">
        <v>-8</v>
      </c>
      <c r="H24" s="109">
        <v>14</v>
      </c>
      <c r="I24" s="109">
        <v>5</v>
      </c>
      <c r="J24" s="109">
        <v>5</v>
      </c>
      <c r="K24" s="109">
        <v>0</v>
      </c>
      <c r="L24" s="113">
        <f t="shared" si="4"/>
        <v>10</v>
      </c>
      <c r="M24" s="109">
        <v>17</v>
      </c>
      <c r="N24" s="109">
        <v>7</v>
      </c>
      <c r="O24" s="109">
        <v>6</v>
      </c>
      <c r="P24" s="109">
        <v>4</v>
      </c>
      <c r="Q24" s="113">
        <f t="shared" si="2"/>
        <v>17</v>
      </c>
      <c r="R24" s="110">
        <f t="shared" si="5"/>
        <v>-7</v>
      </c>
      <c r="S24" s="109">
        <v>1</v>
      </c>
      <c r="T24" s="109">
        <v>8</v>
      </c>
      <c r="U24" s="64">
        <f t="shared" si="6"/>
        <v>-7</v>
      </c>
      <c r="V24" s="219" t="s">
        <v>9</v>
      </c>
      <c r="W24" s="65">
        <f>'４月'!D24</f>
        <v>3788</v>
      </c>
      <c r="X24" s="238">
        <f>'４月'!F24:F25</f>
        <v>3556</v>
      </c>
    </row>
    <row r="25" spans="1:24" ht="22.5" customHeight="1" thickBot="1">
      <c r="A25" s="213"/>
      <c r="B25" s="218"/>
      <c r="C25" s="67" t="s">
        <v>11</v>
      </c>
      <c r="D25" s="68">
        <f t="shared" si="3"/>
        <v>4082</v>
      </c>
      <c r="E25" s="115">
        <f t="shared" si="0"/>
        <v>-17</v>
      </c>
      <c r="F25" s="248"/>
      <c r="G25" s="249"/>
      <c r="H25" s="114">
        <v>12</v>
      </c>
      <c r="I25" s="114">
        <v>5</v>
      </c>
      <c r="J25" s="114">
        <v>2</v>
      </c>
      <c r="K25" s="114">
        <v>0</v>
      </c>
      <c r="L25" s="69">
        <f t="shared" si="4"/>
        <v>7</v>
      </c>
      <c r="M25" s="114">
        <v>18</v>
      </c>
      <c r="N25" s="114">
        <v>4</v>
      </c>
      <c r="O25" s="114">
        <v>7</v>
      </c>
      <c r="P25" s="114">
        <v>0</v>
      </c>
      <c r="Q25" s="69">
        <f t="shared" si="2"/>
        <v>11</v>
      </c>
      <c r="R25" s="115">
        <f t="shared" si="5"/>
        <v>-4</v>
      </c>
      <c r="S25" s="114">
        <v>1</v>
      </c>
      <c r="T25" s="114">
        <v>8</v>
      </c>
      <c r="U25" s="70">
        <f t="shared" si="6"/>
        <v>-7</v>
      </c>
      <c r="V25" s="220"/>
      <c r="W25" s="120">
        <f>'４月'!D25</f>
        <v>4099</v>
      </c>
      <c r="X25" s="24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06"/>
      <c r="F27" s="106"/>
      <c r="G27" s="106"/>
      <c r="H27" s="106"/>
      <c r="I27" s="106"/>
    </row>
    <row r="28" spans="1:24" ht="22.5" customHeight="1">
      <c r="C28" s="106"/>
      <c r="F28" s="106"/>
      <c r="G28" s="106"/>
      <c r="H28" s="106"/>
      <c r="I28" s="106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B12" sqref="B12:B13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96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51">
        <f>SUM(D6+D7)</f>
        <v>46320</v>
      </c>
      <c r="C6" s="77" t="s">
        <v>10</v>
      </c>
      <c r="D6" s="112">
        <f>SUMIF(C8:C25,"男",D8:D25)</f>
        <v>21846</v>
      </c>
      <c r="E6" s="112">
        <f>SUM(H6:K6,S6)-SUM(M6:P6,T6)</f>
        <v>-9</v>
      </c>
      <c r="F6" s="253">
        <f>X6+G6</f>
        <v>21180</v>
      </c>
      <c r="G6" s="253">
        <f>SUM(G8:G25)</f>
        <v>-9</v>
      </c>
      <c r="H6" s="112">
        <f>SUMIF(C8:C25,"男",H8:H25)</f>
        <v>65</v>
      </c>
      <c r="I6" s="112">
        <f>SUMIF(C8:C25,"男",I8:I25)</f>
        <v>21</v>
      </c>
      <c r="J6" s="112">
        <f>SUMIF(C8:C25,"男",J8:J25)</f>
        <v>39</v>
      </c>
      <c r="K6" s="112">
        <f>SUMIF(C8:C25,"男",K8:K25)</f>
        <v>0</v>
      </c>
      <c r="L6" s="112">
        <f>SUM(I6:K6)</f>
        <v>60</v>
      </c>
      <c r="M6" s="112">
        <f>SUMIF(C8:C25,"男",M8:M25)</f>
        <v>65</v>
      </c>
      <c r="N6" s="112">
        <f>SUMIF(C8:C25,"男",N8:N25)</f>
        <v>23</v>
      </c>
      <c r="O6" s="112">
        <f>SUMIF(C8:C25,"男",O8:O25)</f>
        <v>16</v>
      </c>
      <c r="P6" s="112">
        <f>SUMIF(C8:C25,"男",P8:P25)</f>
        <v>7</v>
      </c>
      <c r="Q6" s="112">
        <f>SUM(N6:P6)</f>
        <v>46</v>
      </c>
      <c r="R6" s="112">
        <f>SUM(L6-Q6)</f>
        <v>14</v>
      </c>
      <c r="S6" s="112">
        <f>SUMIF(C8:C25,"男",S8:S25)</f>
        <v>10</v>
      </c>
      <c r="T6" s="112">
        <f>SUMIF(C8:C25,"男",T8:T25)</f>
        <v>33</v>
      </c>
      <c r="U6" s="57">
        <f>SUM(S6-T6)</f>
        <v>-23</v>
      </c>
      <c r="V6" s="255" t="s">
        <v>0</v>
      </c>
      <c r="W6" s="78">
        <f>SUMIF(C8:C25,"男",W8:W25)</f>
        <v>21855</v>
      </c>
      <c r="X6" s="257">
        <f>SUM(X8:X25)</f>
        <v>21189</v>
      </c>
    </row>
    <row r="7" spans="1:24" ht="22.5" customHeight="1">
      <c r="A7" s="216"/>
      <c r="B7" s="252"/>
      <c r="C7" s="79" t="s">
        <v>11</v>
      </c>
      <c r="D7" s="113">
        <f>SUMIF(C8:C25,"女",D8:D25)</f>
        <v>24474</v>
      </c>
      <c r="E7" s="113">
        <f t="shared" ref="E7:E25" ca="1" si="0">SUM(H7:K7,S7)-SUM(M7:P7,T7)</f>
        <v>-29</v>
      </c>
      <c r="F7" s="254"/>
      <c r="G7" s="254"/>
      <c r="H7" s="113">
        <f>SUMIF(C8:C25,"女",H8:H25)</f>
        <v>64</v>
      </c>
      <c r="I7" s="113">
        <f>SUMIF(C8:C25,"女",I8:I25)</f>
        <v>14</v>
      </c>
      <c r="J7" s="113">
        <f>SUMIF(C8:C25,"女",J8:J25)</f>
        <v>22</v>
      </c>
      <c r="K7" s="113">
        <f>SUMIF(C8:C25,"女",K8:K25)</f>
        <v>0</v>
      </c>
      <c r="L7" s="113">
        <f>SUM(I7:K7)</f>
        <v>36</v>
      </c>
      <c r="M7" s="113">
        <f>SUMIF(C8:C25,"女",M8:M25)</f>
        <v>64</v>
      </c>
      <c r="N7" s="113">
        <f>SUMIF(C8:C25,"女",N8:N25)</f>
        <v>26</v>
      </c>
      <c r="O7" s="113">
        <f>SUMIF(C8:C25,"女",O8:O25)</f>
        <v>10</v>
      </c>
      <c r="P7" s="113">
        <f>SUMIF(C8:C25,"女",P8:P25)</f>
        <v>0</v>
      </c>
      <c r="Q7" s="113">
        <f t="shared" ref="Q7" si="1">SUM(N7:P7)</f>
        <v>36</v>
      </c>
      <c r="R7" s="113">
        <f>SUM(L7-Q7)</f>
        <v>0</v>
      </c>
      <c r="S7" s="113">
        <f>SUMIF(C8:C25,"女",S8:S25)</f>
        <v>8</v>
      </c>
      <c r="T7" s="113">
        <f ca="1">SUMIF(C8:C44,"女",T8:T25)</f>
        <v>37</v>
      </c>
      <c r="U7" s="122">
        <f ca="1">SUM(S7-T7)</f>
        <v>-29</v>
      </c>
      <c r="V7" s="256"/>
      <c r="W7" s="123">
        <f>SUMIF(C8:C25,"女",W8:W25)</f>
        <v>24503</v>
      </c>
      <c r="X7" s="258"/>
    </row>
    <row r="8" spans="1:24" ht="22.5" customHeight="1">
      <c r="A8" s="212" t="s">
        <v>1</v>
      </c>
      <c r="B8" s="252">
        <f>SUM(D8+D9)</f>
        <v>5109</v>
      </c>
      <c r="C8" s="79" t="s">
        <v>10</v>
      </c>
      <c r="D8" s="88">
        <f>E8+W8</f>
        <v>2330</v>
      </c>
      <c r="E8" s="113">
        <f>SUM(H8:K8,S8)-SUM(M8:P8,T8)</f>
        <v>-7</v>
      </c>
      <c r="F8" s="241">
        <f>X8+G8</f>
        <v>2198</v>
      </c>
      <c r="G8" s="244">
        <v>-4</v>
      </c>
      <c r="H8" s="83">
        <v>5</v>
      </c>
      <c r="I8" s="83">
        <v>1</v>
      </c>
      <c r="J8" s="83">
        <v>3</v>
      </c>
      <c r="K8" s="83">
        <v>0</v>
      </c>
      <c r="L8" s="80">
        <f>SUM(I8:K8)</f>
        <v>4</v>
      </c>
      <c r="M8" s="83">
        <v>6</v>
      </c>
      <c r="N8" s="83">
        <v>2</v>
      </c>
      <c r="O8" s="83">
        <v>2</v>
      </c>
      <c r="P8" s="83">
        <v>0</v>
      </c>
      <c r="Q8" s="80">
        <f t="shared" ref="Q8:Q25" si="2">SUM(N8:P8)</f>
        <v>4</v>
      </c>
      <c r="R8" s="80">
        <f>SUM(L8-Q8)</f>
        <v>0</v>
      </c>
      <c r="S8" s="83">
        <v>1</v>
      </c>
      <c r="T8" s="83">
        <v>7</v>
      </c>
      <c r="U8" s="124">
        <f>SUM(S8-T8)</f>
        <v>-6</v>
      </c>
      <c r="V8" s="259" t="s">
        <v>1</v>
      </c>
      <c r="W8" s="125">
        <f>'５月'!D8</f>
        <v>2337</v>
      </c>
      <c r="X8" s="250">
        <f>'５月'!F8:F9</f>
        <v>2202</v>
      </c>
    </row>
    <row r="9" spans="1:24" ht="22.5" customHeight="1">
      <c r="A9" s="212"/>
      <c r="B9" s="252"/>
      <c r="C9" s="79" t="s">
        <v>11</v>
      </c>
      <c r="D9" s="88">
        <f t="shared" ref="D9:D25" si="3">E9+W9</f>
        <v>2779</v>
      </c>
      <c r="E9" s="113">
        <f t="shared" si="0"/>
        <v>-2</v>
      </c>
      <c r="F9" s="241"/>
      <c r="G9" s="245"/>
      <c r="H9" s="83">
        <v>7</v>
      </c>
      <c r="I9" s="83">
        <v>1</v>
      </c>
      <c r="J9" s="83">
        <v>1</v>
      </c>
      <c r="K9" s="83">
        <v>0</v>
      </c>
      <c r="L9" s="80">
        <f t="shared" ref="L9:L25" si="4">SUM(I9:K9)</f>
        <v>2</v>
      </c>
      <c r="M9" s="83">
        <v>3</v>
      </c>
      <c r="N9" s="83">
        <v>0</v>
      </c>
      <c r="O9" s="83">
        <v>1</v>
      </c>
      <c r="P9" s="83">
        <v>0</v>
      </c>
      <c r="Q9" s="80">
        <f t="shared" si="2"/>
        <v>1</v>
      </c>
      <c r="R9" s="80">
        <f t="shared" ref="R9:R25" si="5">SUM(L9-Q9)</f>
        <v>1</v>
      </c>
      <c r="S9" s="83">
        <v>1</v>
      </c>
      <c r="T9" s="83">
        <v>8</v>
      </c>
      <c r="U9" s="124">
        <f t="shared" ref="U9:U25" si="6">SUM(S9-T9)</f>
        <v>-7</v>
      </c>
      <c r="V9" s="259"/>
      <c r="W9" s="125">
        <f>'５月'!D9</f>
        <v>2781</v>
      </c>
      <c r="X9" s="250"/>
    </row>
    <row r="10" spans="1:24" ht="22.5" customHeight="1">
      <c r="A10" s="212" t="s">
        <v>2</v>
      </c>
      <c r="B10" s="261">
        <f>SUM(D10+D11)</f>
        <v>17420</v>
      </c>
      <c r="C10" s="79" t="s">
        <v>10</v>
      </c>
      <c r="D10" s="63">
        <f t="shared" si="3"/>
        <v>8179</v>
      </c>
      <c r="E10" s="110">
        <f t="shared" si="0"/>
        <v>4</v>
      </c>
      <c r="F10" s="262">
        <f t="shared" ref="F10" si="7">X10+G10</f>
        <v>8048</v>
      </c>
      <c r="G10" s="245">
        <v>9</v>
      </c>
      <c r="H10" s="83">
        <v>32</v>
      </c>
      <c r="I10" s="83">
        <v>8</v>
      </c>
      <c r="J10" s="83">
        <v>19</v>
      </c>
      <c r="K10" s="83">
        <v>0</v>
      </c>
      <c r="L10" s="80">
        <f t="shared" si="4"/>
        <v>27</v>
      </c>
      <c r="M10" s="83">
        <v>30</v>
      </c>
      <c r="N10" s="83">
        <v>9</v>
      </c>
      <c r="O10" s="83">
        <v>7</v>
      </c>
      <c r="P10" s="83">
        <v>0</v>
      </c>
      <c r="Q10" s="80">
        <f t="shared" si="2"/>
        <v>16</v>
      </c>
      <c r="R10" s="117">
        <f t="shared" si="5"/>
        <v>11</v>
      </c>
      <c r="S10" s="83">
        <v>5</v>
      </c>
      <c r="T10" s="83">
        <v>14</v>
      </c>
      <c r="U10" s="81">
        <f t="shared" si="6"/>
        <v>-9</v>
      </c>
      <c r="V10" s="259" t="s">
        <v>2</v>
      </c>
      <c r="W10" s="82">
        <f>'５月'!D10</f>
        <v>8175</v>
      </c>
      <c r="X10" s="260">
        <f>'５月'!F10:F11</f>
        <v>8039</v>
      </c>
    </row>
    <row r="11" spans="1:24" ht="22.5" customHeight="1">
      <c r="A11" s="212"/>
      <c r="B11" s="252"/>
      <c r="C11" s="79" t="s">
        <v>11</v>
      </c>
      <c r="D11" s="63">
        <f t="shared" si="3"/>
        <v>9241</v>
      </c>
      <c r="E11" s="110">
        <f t="shared" si="0"/>
        <v>8</v>
      </c>
      <c r="F11" s="263"/>
      <c r="G11" s="245"/>
      <c r="H11" s="83">
        <v>31</v>
      </c>
      <c r="I11" s="83">
        <v>7</v>
      </c>
      <c r="J11" s="83">
        <v>9</v>
      </c>
      <c r="K11" s="83">
        <v>0</v>
      </c>
      <c r="L11" s="80">
        <f t="shared" si="4"/>
        <v>16</v>
      </c>
      <c r="M11" s="83">
        <v>25</v>
      </c>
      <c r="N11" s="83">
        <v>13</v>
      </c>
      <c r="O11" s="83">
        <v>2</v>
      </c>
      <c r="P11" s="83">
        <v>0</v>
      </c>
      <c r="Q11" s="80">
        <f t="shared" si="2"/>
        <v>15</v>
      </c>
      <c r="R11" s="117">
        <f t="shared" si="5"/>
        <v>1</v>
      </c>
      <c r="S11" s="83">
        <v>7</v>
      </c>
      <c r="T11" s="83">
        <v>6</v>
      </c>
      <c r="U11" s="81">
        <f t="shared" si="6"/>
        <v>1</v>
      </c>
      <c r="V11" s="259"/>
      <c r="W11" s="82">
        <f>'５月'!D11</f>
        <v>9233</v>
      </c>
      <c r="X11" s="250"/>
    </row>
    <row r="12" spans="1:24" ht="22.5" customHeight="1">
      <c r="A12" s="212" t="s">
        <v>3</v>
      </c>
      <c r="B12" s="261">
        <f>SUM(D12+D13)</f>
        <v>4179</v>
      </c>
      <c r="C12" s="79" t="s">
        <v>10</v>
      </c>
      <c r="D12" s="63">
        <f t="shared" si="3"/>
        <v>1949</v>
      </c>
      <c r="E12" s="110">
        <f t="shared" si="0"/>
        <v>5</v>
      </c>
      <c r="F12" s="262">
        <f t="shared" ref="F12" si="8">X12+G12</f>
        <v>2212</v>
      </c>
      <c r="G12" s="245">
        <v>-3</v>
      </c>
      <c r="H12" s="83">
        <v>6</v>
      </c>
      <c r="I12" s="83">
        <v>3</v>
      </c>
      <c r="J12" s="83">
        <v>6</v>
      </c>
      <c r="K12" s="83">
        <v>0</v>
      </c>
      <c r="L12" s="80">
        <f t="shared" si="4"/>
        <v>9</v>
      </c>
      <c r="M12" s="83">
        <v>3</v>
      </c>
      <c r="N12" s="83">
        <v>4</v>
      </c>
      <c r="O12" s="83">
        <v>1</v>
      </c>
      <c r="P12" s="83">
        <v>1</v>
      </c>
      <c r="Q12" s="80">
        <f t="shared" si="2"/>
        <v>6</v>
      </c>
      <c r="R12" s="117">
        <f t="shared" si="5"/>
        <v>3</v>
      </c>
      <c r="S12" s="83">
        <v>0</v>
      </c>
      <c r="T12" s="83">
        <v>1</v>
      </c>
      <c r="U12" s="81">
        <f t="shared" si="6"/>
        <v>-1</v>
      </c>
      <c r="V12" s="259" t="s">
        <v>3</v>
      </c>
      <c r="W12" s="82">
        <f>'５月'!D12</f>
        <v>1944</v>
      </c>
      <c r="X12" s="260">
        <f>'５月'!F12:F13</f>
        <v>2215</v>
      </c>
    </row>
    <row r="13" spans="1:24" ht="22.5" customHeight="1">
      <c r="A13" s="212"/>
      <c r="B13" s="252"/>
      <c r="C13" s="79" t="s">
        <v>11</v>
      </c>
      <c r="D13" s="63">
        <f t="shared" si="3"/>
        <v>2230</v>
      </c>
      <c r="E13" s="110">
        <f t="shared" si="0"/>
        <v>-9</v>
      </c>
      <c r="F13" s="263"/>
      <c r="G13" s="245"/>
      <c r="H13" s="83">
        <v>9</v>
      </c>
      <c r="I13" s="83">
        <v>2</v>
      </c>
      <c r="J13" s="83">
        <v>1</v>
      </c>
      <c r="K13" s="83">
        <v>0</v>
      </c>
      <c r="L13" s="80">
        <f t="shared" si="4"/>
        <v>3</v>
      </c>
      <c r="M13" s="83">
        <v>9</v>
      </c>
      <c r="N13" s="83">
        <v>6</v>
      </c>
      <c r="O13" s="83">
        <v>1</v>
      </c>
      <c r="P13" s="83">
        <v>0</v>
      </c>
      <c r="Q13" s="80">
        <f t="shared" si="2"/>
        <v>7</v>
      </c>
      <c r="R13" s="117">
        <f t="shared" si="5"/>
        <v>-4</v>
      </c>
      <c r="S13" s="83">
        <v>0</v>
      </c>
      <c r="T13" s="83">
        <v>5</v>
      </c>
      <c r="U13" s="81">
        <f t="shared" si="6"/>
        <v>-5</v>
      </c>
      <c r="V13" s="259"/>
      <c r="W13" s="82">
        <f>'５月'!D13</f>
        <v>2239</v>
      </c>
      <c r="X13" s="250"/>
    </row>
    <row r="14" spans="1:24" ht="22.5" customHeight="1">
      <c r="A14" s="212" t="s">
        <v>4</v>
      </c>
      <c r="B14" s="261">
        <f>SUM(D14+D15)</f>
        <v>4370</v>
      </c>
      <c r="C14" s="79" t="s">
        <v>10</v>
      </c>
      <c r="D14" s="63">
        <f t="shared" si="3"/>
        <v>2115</v>
      </c>
      <c r="E14" s="110">
        <f t="shared" si="0"/>
        <v>1</v>
      </c>
      <c r="F14" s="262">
        <f t="shared" ref="F14" si="9">X14+G14</f>
        <v>1686</v>
      </c>
      <c r="G14" s="245">
        <v>4</v>
      </c>
      <c r="H14" s="83">
        <v>6</v>
      </c>
      <c r="I14" s="83">
        <v>3</v>
      </c>
      <c r="J14" s="83">
        <v>3</v>
      </c>
      <c r="K14" s="83">
        <v>0</v>
      </c>
      <c r="L14" s="80">
        <f t="shared" si="4"/>
        <v>6</v>
      </c>
      <c r="M14" s="83">
        <v>11</v>
      </c>
      <c r="N14" s="83">
        <v>0</v>
      </c>
      <c r="O14" s="83">
        <v>0</v>
      </c>
      <c r="P14" s="83">
        <v>0</v>
      </c>
      <c r="Q14" s="80">
        <f t="shared" si="2"/>
        <v>0</v>
      </c>
      <c r="R14" s="117">
        <f t="shared" si="5"/>
        <v>6</v>
      </c>
      <c r="S14" s="83">
        <v>1</v>
      </c>
      <c r="T14" s="83">
        <v>1</v>
      </c>
      <c r="U14" s="81">
        <f t="shared" si="6"/>
        <v>0</v>
      </c>
      <c r="V14" s="259" t="s">
        <v>4</v>
      </c>
      <c r="W14" s="82">
        <f>'５月'!D14</f>
        <v>2114</v>
      </c>
      <c r="X14" s="260">
        <f>'５月'!F14:F15</f>
        <v>1682</v>
      </c>
    </row>
    <row r="15" spans="1:24" ht="22.5" customHeight="1">
      <c r="A15" s="212"/>
      <c r="B15" s="252"/>
      <c r="C15" s="79" t="s">
        <v>11</v>
      </c>
      <c r="D15" s="63">
        <f t="shared" si="3"/>
        <v>2255</v>
      </c>
      <c r="E15" s="110">
        <f t="shared" si="0"/>
        <v>-4</v>
      </c>
      <c r="F15" s="263"/>
      <c r="G15" s="245"/>
      <c r="H15" s="83">
        <v>4</v>
      </c>
      <c r="I15" s="83">
        <v>2</v>
      </c>
      <c r="J15" s="83">
        <v>0</v>
      </c>
      <c r="K15" s="83">
        <v>0</v>
      </c>
      <c r="L15" s="80">
        <f t="shared" si="4"/>
        <v>2</v>
      </c>
      <c r="M15" s="83">
        <v>6</v>
      </c>
      <c r="N15" s="83">
        <v>1</v>
      </c>
      <c r="O15" s="83">
        <v>3</v>
      </c>
      <c r="P15" s="83">
        <v>0</v>
      </c>
      <c r="Q15" s="80">
        <f t="shared" si="2"/>
        <v>4</v>
      </c>
      <c r="R15" s="117">
        <f t="shared" si="5"/>
        <v>-2</v>
      </c>
      <c r="S15" s="83">
        <v>0</v>
      </c>
      <c r="T15" s="83">
        <v>0</v>
      </c>
      <c r="U15" s="81">
        <f t="shared" si="6"/>
        <v>0</v>
      </c>
      <c r="V15" s="259"/>
      <c r="W15" s="82">
        <f>'５月'!D15</f>
        <v>2259</v>
      </c>
      <c r="X15" s="250"/>
    </row>
    <row r="16" spans="1:24" ht="22.5" customHeight="1">
      <c r="A16" s="212" t="s">
        <v>5</v>
      </c>
      <c r="B16" s="261">
        <f>SUM(D16+D17)</f>
        <v>2556</v>
      </c>
      <c r="C16" s="79" t="s">
        <v>10</v>
      </c>
      <c r="D16" s="63">
        <f t="shared" si="3"/>
        <v>1262</v>
      </c>
      <c r="E16" s="110">
        <f t="shared" si="0"/>
        <v>-6</v>
      </c>
      <c r="F16" s="262">
        <f t="shared" ref="F16" si="10">X16+G16</f>
        <v>1337</v>
      </c>
      <c r="G16" s="245">
        <v>-6</v>
      </c>
      <c r="H16" s="83">
        <v>0</v>
      </c>
      <c r="I16" s="83">
        <v>0</v>
      </c>
      <c r="J16" s="83">
        <v>2</v>
      </c>
      <c r="K16" s="83">
        <v>0</v>
      </c>
      <c r="L16" s="80">
        <f t="shared" si="4"/>
        <v>2</v>
      </c>
      <c r="M16" s="83">
        <v>2</v>
      </c>
      <c r="N16" s="83">
        <v>2</v>
      </c>
      <c r="O16" s="83">
        <v>2</v>
      </c>
      <c r="P16" s="83">
        <v>0</v>
      </c>
      <c r="Q16" s="80">
        <f t="shared" si="2"/>
        <v>4</v>
      </c>
      <c r="R16" s="117">
        <f t="shared" si="5"/>
        <v>-2</v>
      </c>
      <c r="S16" s="83">
        <v>0</v>
      </c>
      <c r="T16" s="83">
        <v>2</v>
      </c>
      <c r="U16" s="81">
        <f t="shared" si="6"/>
        <v>-2</v>
      </c>
      <c r="V16" s="259" t="s">
        <v>5</v>
      </c>
      <c r="W16" s="82">
        <f>'５月'!D16</f>
        <v>1268</v>
      </c>
      <c r="X16" s="260">
        <f>'５月'!F16:F17</f>
        <v>1343</v>
      </c>
    </row>
    <row r="17" spans="1:24" ht="22.5" customHeight="1">
      <c r="A17" s="212"/>
      <c r="B17" s="252"/>
      <c r="C17" s="79" t="s">
        <v>11</v>
      </c>
      <c r="D17" s="63">
        <f t="shared" si="3"/>
        <v>1294</v>
      </c>
      <c r="E17" s="110">
        <f t="shared" si="0"/>
        <v>-9</v>
      </c>
      <c r="F17" s="263"/>
      <c r="G17" s="245"/>
      <c r="H17" s="83">
        <v>1</v>
      </c>
      <c r="I17" s="83">
        <v>0</v>
      </c>
      <c r="J17" s="83">
        <v>1</v>
      </c>
      <c r="K17" s="83">
        <v>0</v>
      </c>
      <c r="L17" s="80">
        <f t="shared" si="4"/>
        <v>1</v>
      </c>
      <c r="M17" s="83">
        <v>2</v>
      </c>
      <c r="N17" s="83">
        <v>2</v>
      </c>
      <c r="O17" s="83">
        <v>1</v>
      </c>
      <c r="P17" s="83">
        <v>0</v>
      </c>
      <c r="Q17" s="80">
        <f t="shared" si="2"/>
        <v>3</v>
      </c>
      <c r="R17" s="117">
        <f t="shared" si="5"/>
        <v>-2</v>
      </c>
      <c r="S17" s="83">
        <v>0</v>
      </c>
      <c r="T17" s="83">
        <v>6</v>
      </c>
      <c r="U17" s="81">
        <f t="shared" si="6"/>
        <v>-6</v>
      </c>
      <c r="V17" s="259"/>
      <c r="W17" s="82">
        <f>'５月'!D17</f>
        <v>1303</v>
      </c>
      <c r="X17" s="250"/>
    </row>
    <row r="18" spans="1:24" ht="22.5" customHeight="1">
      <c r="A18" s="212" t="s">
        <v>6</v>
      </c>
      <c r="B18" s="261">
        <f>SUM(D18+D19)</f>
        <v>608</v>
      </c>
      <c r="C18" s="79" t="s">
        <v>10</v>
      </c>
      <c r="D18" s="63">
        <f t="shared" si="3"/>
        <v>309</v>
      </c>
      <c r="E18" s="110">
        <f t="shared" si="0"/>
        <v>1</v>
      </c>
      <c r="F18" s="262">
        <f t="shared" ref="F18" si="11">X18+G18</f>
        <v>319</v>
      </c>
      <c r="G18" s="245">
        <v>4</v>
      </c>
      <c r="H18" s="83">
        <v>3</v>
      </c>
      <c r="I18" s="83">
        <v>1</v>
      </c>
      <c r="J18" s="83">
        <v>0</v>
      </c>
      <c r="K18" s="83">
        <v>0</v>
      </c>
      <c r="L18" s="80">
        <f t="shared" si="4"/>
        <v>1</v>
      </c>
      <c r="M18" s="83">
        <v>3</v>
      </c>
      <c r="N18" s="83">
        <v>0</v>
      </c>
      <c r="O18" s="83">
        <v>0</v>
      </c>
      <c r="P18" s="83">
        <v>0</v>
      </c>
      <c r="Q18" s="80">
        <f t="shared" si="2"/>
        <v>0</v>
      </c>
      <c r="R18" s="117">
        <f t="shared" si="5"/>
        <v>1</v>
      </c>
      <c r="S18" s="83">
        <v>0</v>
      </c>
      <c r="T18" s="83">
        <v>0</v>
      </c>
      <c r="U18" s="81">
        <f t="shared" si="6"/>
        <v>0</v>
      </c>
      <c r="V18" s="259" t="s">
        <v>6</v>
      </c>
      <c r="W18" s="82">
        <f>'５月'!D18</f>
        <v>308</v>
      </c>
      <c r="X18" s="260">
        <f>'５月'!F18:F19</f>
        <v>315</v>
      </c>
    </row>
    <row r="19" spans="1:24" ht="22.5" customHeight="1">
      <c r="A19" s="212"/>
      <c r="B19" s="252"/>
      <c r="C19" s="79" t="s">
        <v>11</v>
      </c>
      <c r="D19" s="63">
        <f t="shared" si="3"/>
        <v>299</v>
      </c>
      <c r="E19" s="110">
        <f t="shared" si="0"/>
        <v>4</v>
      </c>
      <c r="F19" s="263"/>
      <c r="G19" s="245"/>
      <c r="H19" s="83">
        <v>1</v>
      </c>
      <c r="I19" s="83">
        <v>0</v>
      </c>
      <c r="J19" s="83">
        <v>4</v>
      </c>
      <c r="K19" s="83">
        <v>0</v>
      </c>
      <c r="L19" s="80">
        <f t="shared" si="4"/>
        <v>4</v>
      </c>
      <c r="M19" s="83">
        <v>1</v>
      </c>
      <c r="N19" s="83">
        <v>0</v>
      </c>
      <c r="O19" s="83">
        <v>0</v>
      </c>
      <c r="P19" s="83">
        <v>0</v>
      </c>
      <c r="Q19" s="80">
        <f t="shared" si="2"/>
        <v>0</v>
      </c>
      <c r="R19" s="117">
        <f t="shared" si="5"/>
        <v>4</v>
      </c>
      <c r="S19" s="83">
        <v>0</v>
      </c>
      <c r="T19" s="83">
        <v>0</v>
      </c>
      <c r="U19" s="81">
        <f t="shared" si="6"/>
        <v>0</v>
      </c>
      <c r="V19" s="259"/>
      <c r="W19" s="82">
        <f>'５月'!D19</f>
        <v>295</v>
      </c>
      <c r="X19" s="250"/>
    </row>
    <row r="20" spans="1:24" ht="22.5" customHeight="1">
      <c r="A20" s="212" t="s">
        <v>7</v>
      </c>
      <c r="B20" s="261">
        <f>SUM(D20+D21)</f>
        <v>690</v>
      </c>
      <c r="C20" s="79" t="s">
        <v>10</v>
      </c>
      <c r="D20" s="63">
        <f t="shared" si="3"/>
        <v>317</v>
      </c>
      <c r="E20" s="110">
        <f t="shared" si="0"/>
        <v>2</v>
      </c>
      <c r="F20" s="262">
        <f t="shared" ref="F20" si="12">X20+G20</f>
        <v>362</v>
      </c>
      <c r="G20" s="245">
        <v>-2</v>
      </c>
      <c r="H20" s="83">
        <v>0</v>
      </c>
      <c r="I20" s="83">
        <v>0</v>
      </c>
      <c r="J20" s="83">
        <v>1</v>
      </c>
      <c r="K20" s="83">
        <v>0</v>
      </c>
      <c r="L20" s="80">
        <f t="shared" si="4"/>
        <v>1</v>
      </c>
      <c r="M20" s="83">
        <v>0</v>
      </c>
      <c r="N20" s="83">
        <v>0</v>
      </c>
      <c r="O20" s="83">
        <v>0</v>
      </c>
      <c r="P20" s="83">
        <v>0</v>
      </c>
      <c r="Q20" s="80">
        <f t="shared" si="2"/>
        <v>0</v>
      </c>
      <c r="R20" s="117">
        <f t="shared" si="5"/>
        <v>1</v>
      </c>
      <c r="S20" s="83">
        <v>1</v>
      </c>
      <c r="T20" s="83">
        <v>0</v>
      </c>
      <c r="U20" s="81">
        <f t="shared" si="6"/>
        <v>1</v>
      </c>
      <c r="V20" s="259" t="s">
        <v>7</v>
      </c>
      <c r="W20" s="82">
        <f>'５月'!D20</f>
        <v>315</v>
      </c>
      <c r="X20" s="260">
        <f>'５月'!F20:F21</f>
        <v>364</v>
      </c>
    </row>
    <row r="21" spans="1:24" ht="22.5" customHeight="1">
      <c r="A21" s="212"/>
      <c r="B21" s="252"/>
      <c r="C21" s="79" t="s">
        <v>11</v>
      </c>
      <c r="D21" s="63">
        <f t="shared" si="3"/>
        <v>373</v>
      </c>
      <c r="E21" s="110">
        <f t="shared" si="0"/>
        <v>-3</v>
      </c>
      <c r="F21" s="263"/>
      <c r="G21" s="245"/>
      <c r="H21" s="83">
        <v>0</v>
      </c>
      <c r="I21" s="83">
        <v>0</v>
      </c>
      <c r="J21" s="83">
        <v>0</v>
      </c>
      <c r="K21" s="83">
        <v>0</v>
      </c>
      <c r="L21" s="80">
        <f t="shared" si="4"/>
        <v>0</v>
      </c>
      <c r="M21" s="83">
        <v>2</v>
      </c>
      <c r="N21" s="83">
        <v>0</v>
      </c>
      <c r="O21" s="83">
        <v>0</v>
      </c>
      <c r="P21" s="83">
        <v>0</v>
      </c>
      <c r="Q21" s="80">
        <f t="shared" si="2"/>
        <v>0</v>
      </c>
      <c r="R21" s="117">
        <f t="shared" si="5"/>
        <v>0</v>
      </c>
      <c r="S21" s="83">
        <v>0</v>
      </c>
      <c r="T21" s="83">
        <v>1</v>
      </c>
      <c r="U21" s="81">
        <f t="shared" si="6"/>
        <v>-1</v>
      </c>
      <c r="V21" s="259"/>
      <c r="W21" s="82">
        <f>'５月'!D21</f>
        <v>376</v>
      </c>
      <c r="X21" s="250"/>
    </row>
    <row r="22" spans="1:24" ht="22.5" customHeight="1">
      <c r="A22" s="212" t="s">
        <v>8</v>
      </c>
      <c r="B22" s="261">
        <f>SUM(D22+D23)</f>
        <v>3555</v>
      </c>
      <c r="C22" s="79" t="s">
        <v>10</v>
      </c>
      <c r="D22" s="63">
        <f t="shared" si="3"/>
        <v>1624</v>
      </c>
      <c r="E22" s="110">
        <f t="shared" si="0"/>
        <v>1</v>
      </c>
      <c r="F22" s="262">
        <f t="shared" ref="F22" si="13">X22+G22</f>
        <v>1479</v>
      </c>
      <c r="G22" s="245">
        <v>-2</v>
      </c>
      <c r="H22" s="83">
        <v>8</v>
      </c>
      <c r="I22" s="83">
        <v>3</v>
      </c>
      <c r="J22" s="83">
        <v>0</v>
      </c>
      <c r="K22" s="83">
        <v>0</v>
      </c>
      <c r="L22" s="80">
        <f t="shared" si="4"/>
        <v>3</v>
      </c>
      <c r="M22" s="83">
        <v>5</v>
      </c>
      <c r="N22" s="83">
        <v>2</v>
      </c>
      <c r="O22" s="83">
        <v>2</v>
      </c>
      <c r="P22" s="83">
        <v>0</v>
      </c>
      <c r="Q22" s="80">
        <f t="shared" si="2"/>
        <v>4</v>
      </c>
      <c r="R22" s="117">
        <f t="shared" si="5"/>
        <v>-1</v>
      </c>
      <c r="S22" s="83">
        <v>1</v>
      </c>
      <c r="T22" s="83">
        <v>2</v>
      </c>
      <c r="U22" s="81">
        <f t="shared" si="6"/>
        <v>-1</v>
      </c>
      <c r="V22" s="259" t="s">
        <v>8</v>
      </c>
      <c r="W22" s="82">
        <f>'５月'!D22</f>
        <v>1623</v>
      </c>
      <c r="X22" s="260">
        <f>'５月'!F22:F23</f>
        <v>1481</v>
      </c>
    </row>
    <row r="23" spans="1:24" ht="22.5" customHeight="1">
      <c r="A23" s="212"/>
      <c r="B23" s="252"/>
      <c r="C23" s="79" t="s">
        <v>11</v>
      </c>
      <c r="D23" s="63">
        <f t="shared" si="3"/>
        <v>1931</v>
      </c>
      <c r="E23" s="110">
        <f t="shared" si="0"/>
        <v>-4</v>
      </c>
      <c r="F23" s="263"/>
      <c r="G23" s="245"/>
      <c r="H23" s="83">
        <v>4</v>
      </c>
      <c r="I23" s="83">
        <v>1</v>
      </c>
      <c r="J23" s="83">
        <v>0</v>
      </c>
      <c r="K23" s="83">
        <v>0</v>
      </c>
      <c r="L23" s="80">
        <f t="shared" si="4"/>
        <v>1</v>
      </c>
      <c r="M23" s="83">
        <v>2</v>
      </c>
      <c r="N23" s="83">
        <v>1</v>
      </c>
      <c r="O23" s="83">
        <v>2</v>
      </c>
      <c r="P23" s="83">
        <v>0</v>
      </c>
      <c r="Q23" s="80">
        <f t="shared" si="2"/>
        <v>3</v>
      </c>
      <c r="R23" s="117">
        <f t="shared" si="5"/>
        <v>-2</v>
      </c>
      <c r="S23" s="83">
        <v>0</v>
      </c>
      <c r="T23" s="83">
        <v>4</v>
      </c>
      <c r="U23" s="81">
        <f t="shared" si="6"/>
        <v>-4</v>
      </c>
      <c r="V23" s="259"/>
      <c r="W23" s="82">
        <f>'５月'!D23</f>
        <v>1935</v>
      </c>
      <c r="X23" s="250"/>
    </row>
    <row r="24" spans="1:24" ht="22.5" customHeight="1">
      <c r="A24" s="212" t="s">
        <v>9</v>
      </c>
      <c r="B24" s="261">
        <f>SUM(D24+D25)</f>
        <v>7833</v>
      </c>
      <c r="C24" s="79" t="s">
        <v>10</v>
      </c>
      <c r="D24" s="63">
        <f t="shared" si="3"/>
        <v>3761</v>
      </c>
      <c r="E24" s="110">
        <f t="shared" si="0"/>
        <v>-10</v>
      </c>
      <c r="F24" s="262">
        <f t="shared" ref="F24" si="14">X24+G24</f>
        <v>3539</v>
      </c>
      <c r="G24" s="245">
        <v>-9</v>
      </c>
      <c r="H24" s="83">
        <v>5</v>
      </c>
      <c r="I24" s="83">
        <v>2</v>
      </c>
      <c r="J24" s="83">
        <v>5</v>
      </c>
      <c r="K24" s="83">
        <v>0</v>
      </c>
      <c r="L24" s="80">
        <f t="shared" si="4"/>
        <v>7</v>
      </c>
      <c r="M24" s="83">
        <v>5</v>
      </c>
      <c r="N24" s="83">
        <v>4</v>
      </c>
      <c r="O24" s="83">
        <v>2</v>
      </c>
      <c r="P24" s="83">
        <v>6</v>
      </c>
      <c r="Q24" s="80">
        <f t="shared" si="2"/>
        <v>12</v>
      </c>
      <c r="R24" s="117">
        <f t="shared" si="5"/>
        <v>-5</v>
      </c>
      <c r="S24" s="83">
        <v>1</v>
      </c>
      <c r="T24" s="83">
        <v>6</v>
      </c>
      <c r="U24" s="81">
        <f t="shared" si="6"/>
        <v>-5</v>
      </c>
      <c r="V24" s="259" t="s">
        <v>9</v>
      </c>
      <c r="W24" s="82">
        <f>'５月'!D24</f>
        <v>3771</v>
      </c>
      <c r="X24" s="260">
        <f>'５月'!F24:F25</f>
        <v>3548</v>
      </c>
    </row>
    <row r="25" spans="1:24" ht="22.5" customHeight="1" thickBot="1">
      <c r="A25" s="213"/>
      <c r="B25" s="265"/>
      <c r="C25" s="84" t="s">
        <v>11</v>
      </c>
      <c r="D25" s="68">
        <f t="shared" si="3"/>
        <v>4072</v>
      </c>
      <c r="E25" s="115">
        <f t="shared" si="0"/>
        <v>-10</v>
      </c>
      <c r="F25" s="266"/>
      <c r="G25" s="249"/>
      <c r="H25" s="85">
        <v>7</v>
      </c>
      <c r="I25" s="85">
        <v>1</v>
      </c>
      <c r="J25" s="85">
        <v>6</v>
      </c>
      <c r="K25" s="85">
        <v>0</v>
      </c>
      <c r="L25" s="86">
        <f t="shared" si="4"/>
        <v>7</v>
      </c>
      <c r="M25" s="85">
        <v>14</v>
      </c>
      <c r="N25" s="85">
        <v>3</v>
      </c>
      <c r="O25" s="85">
        <v>0</v>
      </c>
      <c r="P25" s="85">
        <v>0</v>
      </c>
      <c r="Q25" s="86">
        <f t="shared" si="2"/>
        <v>3</v>
      </c>
      <c r="R25" s="118">
        <f t="shared" si="5"/>
        <v>4</v>
      </c>
      <c r="S25" s="85">
        <v>0</v>
      </c>
      <c r="T25" s="85">
        <v>7</v>
      </c>
      <c r="U25" s="87">
        <f t="shared" si="6"/>
        <v>-7</v>
      </c>
      <c r="V25" s="267"/>
      <c r="W25" s="121">
        <f>'５月'!D25</f>
        <v>4082</v>
      </c>
      <c r="X25" s="264"/>
    </row>
    <row r="26" spans="1:24" ht="22.5" customHeight="1">
      <c r="B26" s="4"/>
      <c r="C26" s="4"/>
      <c r="D26" s="4"/>
      <c r="E26" s="4"/>
      <c r="F26" s="4"/>
      <c r="G26" s="108"/>
      <c r="N26" s="1"/>
      <c r="O26" s="1"/>
      <c r="P26" s="1"/>
      <c r="Q26" s="1"/>
      <c r="W26" s="107"/>
      <c r="X26" s="107"/>
    </row>
    <row r="27" spans="1:24" ht="22.5" customHeight="1">
      <c r="C27" s="106"/>
      <c r="F27" s="106"/>
      <c r="G27" s="106"/>
      <c r="H27" s="106"/>
    </row>
    <row r="28" spans="1:24" ht="22.5" customHeight="1">
      <c r="C28" s="106"/>
      <c r="F28" s="106"/>
      <c r="G28" s="106"/>
      <c r="H28" s="106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X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W8" sqref="W8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97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2.1858662254786103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46242</v>
      </c>
      <c r="C6" s="56" t="s">
        <v>10</v>
      </c>
      <c r="D6" s="112">
        <f>SUMIF(C8:C25,"男",D8:D25)</f>
        <v>21816</v>
      </c>
      <c r="E6" s="110">
        <f>SUM(H6:K6,S6)-SUM(M6:P6,T6)</f>
        <v>-30</v>
      </c>
      <c r="F6" s="209">
        <f>X6+G6</f>
        <v>21155</v>
      </c>
      <c r="G6" s="209">
        <f>SUM(G8:G25)</f>
        <v>-25</v>
      </c>
      <c r="H6" s="112">
        <f>SUMIF(C8:C25,"男",H8:H25)</f>
        <v>55</v>
      </c>
      <c r="I6" s="112">
        <f>SUMIF(C8:C25,"男",I8:I25)</f>
        <v>20</v>
      </c>
      <c r="J6" s="112">
        <f>SUMIF(C8:C25,"男",J8:J25)</f>
        <v>22</v>
      </c>
      <c r="K6" s="112">
        <f>SUMIF(C8:C25,"男",K8:K25)</f>
        <v>0</v>
      </c>
      <c r="L6" s="112">
        <f>SUM(I6:K6)</f>
        <v>42</v>
      </c>
      <c r="M6" s="112">
        <f>SUMIF(C8:C25,"男",M8:M25)</f>
        <v>55</v>
      </c>
      <c r="N6" s="112">
        <f>SUMIF(C8:C25,"男",N8:N25)</f>
        <v>25</v>
      </c>
      <c r="O6" s="112">
        <f>SUMIF(C8:C25,"男",O8:O25)</f>
        <v>22</v>
      </c>
      <c r="P6" s="112">
        <f>SUMIF(C8:C25,"男",P8:P25)</f>
        <v>1</v>
      </c>
      <c r="Q6" s="112">
        <f>SUM(N6:P6)</f>
        <v>48</v>
      </c>
      <c r="R6" s="112">
        <f>SUM(L6-Q6)</f>
        <v>-6</v>
      </c>
      <c r="S6" s="112">
        <f>SUMIF(C8:C25,"男",S8:S25)</f>
        <v>9</v>
      </c>
      <c r="T6" s="112">
        <f>SUMIF(C8:C25,"男",T8:T25)</f>
        <v>33</v>
      </c>
      <c r="U6" s="57">
        <f>SUM(S6-T6)</f>
        <v>-24</v>
      </c>
      <c r="V6" s="235" t="s">
        <v>0</v>
      </c>
      <c r="W6" s="58">
        <f>SUMIF(C8:C25,"男",W8:W25)</f>
        <v>21846</v>
      </c>
      <c r="X6" s="227">
        <f>SUM(X8:X25)</f>
        <v>21180</v>
      </c>
    </row>
    <row r="7" spans="1:24" ht="22.5" customHeight="1">
      <c r="A7" s="216"/>
      <c r="B7" s="204"/>
      <c r="C7" s="59" t="s">
        <v>11</v>
      </c>
      <c r="D7" s="110">
        <f>SUMIF(C8:C25,"女",D8:D25)</f>
        <v>24426</v>
      </c>
      <c r="E7" s="110">
        <f t="shared" ref="E7:E25" ca="1" si="0">SUM(H7:K7,S7)-SUM(M7:P7,T7)</f>
        <v>-48</v>
      </c>
      <c r="F7" s="210"/>
      <c r="G7" s="210"/>
      <c r="H7" s="113">
        <f>SUMIF(C8:C25,"女",H8:H25)</f>
        <v>65</v>
      </c>
      <c r="I7" s="113">
        <f>SUMIF(C8:C25,"女",I8:I25)</f>
        <v>13</v>
      </c>
      <c r="J7" s="113">
        <f>SUMIF(C8:C25,"女",J8:J25)</f>
        <v>16</v>
      </c>
      <c r="K7" s="113">
        <f>SUMIF(C8:C25,"女",K8:K25)</f>
        <v>0</v>
      </c>
      <c r="L7" s="110">
        <f>SUM(I7:K7)</f>
        <v>29</v>
      </c>
      <c r="M7" s="113">
        <f>SUMIF(C8:C25,"女",M8:M25)</f>
        <v>65</v>
      </c>
      <c r="N7" s="113">
        <f>SUMIF(C8:C25,"女",N8:N25)</f>
        <v>20</v>
      </c>
      <c r="O7" s="113">
        <f>SUMIF(C8:C25,"女",O8:O25)</f>
        <v>26</v>
      </c>
      <c r="P7" s="113">
        <f>SUMIF(C8:C25,"女",P8:P25)</f>
        <v>0</v>
      </c>
      <c r="Q7" s="113">
        <f t="shared" ref="Q7" si="1">SUM(N7:P7)</f>
        <v>46</v>
      </c>
      <c r="R7" s="110">
        <f>SUM(L7-Q7)</f>
        <v>-17</v>
      </c>
      <c r="S7" s="110">
        <f>SUMIF(C8:C25,"女",S8:S25)</f>
        <v>5</v>
      </c>
      <c r="T7" s="110">
        <f ca="1">SUMIF(C8:C44,"女",T8:T25)</f>
        <v>36</v>
      </c>
      <c r="U7" s="60">
        <f ca="1">SUM(S7-T7)</f>
        <v>-31</v>
      </c>
      <c r="V7" s="236"/>
      <c r="W7" s="61">
        <f>SUMIF(C8:C25,"女",W8:W25)</f>
        <v>24474</v>
      </c>
      <c r="X7" s="228"/>
    </row>
    <row r="8" spans="1:24" ht="22.5" customHeight="1">
      <c r="A8" s="217" t="s">
        <v>1</v>
      </c>
      <c r="B8" s="203">
        <f>SUM(D8+D9)</f>
        <v>5109</v>
      </c>
      <c r="C8" s="62" t="s">
        <v>10</v>
      </c>
      <c r="D8" s="63">
        <f>E8+W8</f>
        <v>2333</v>
      </c>
      <c r="E8" s="110">
        <f>SUM(H8:K8,S8)-SUM(M8:P8,T8)</f>
        <v>3</v>
      </c>
      <c r="F8" s="211">
        <f>X8+G8</f>
        <v>2195</v>
      </c>
      <c r="G8" s="208">
        <v>-3</v>
      </c>
      <c r="H8" s="111">
        <v>7</v>
      </c>
      <c r="I8" s="111">
        <v>3</v>
      </c>
      <c r="J8" s="111">
        <v>3</v>
      </c>
      <c r="K8" s="111">
        <v>0</v>
      </c>
      <c r="L8" s="110">
        <f>SUM(I8:K8)</f>
        <v>6</v>
      </c>
      <c r="M8" s="128">
        <v>5</v>
      </c>
      <c r="N8" s="128">
        <v>2</v>
      </c>
      <c r="O8" s="128">
        <v>1</v>
      </c>
      <c r="P8" s="128">
        <v>0</v>
      </c>
      <c r="Q8" s="127">
        <f t="shared" ref="Q8:Q25" si="2">SUM(N8:P8)</f>
        <v>3</v>
      </c>
      <c r="R8" s="127">
        <f>SUM(L8-Q8)</f>
        <v>3</v>
      </c>
      <c r="S8" s="128">
        <v>0</v>
      </c>
      <c r="T8" s="128">
        <v>2</v>
      </c>
      <c r="U8" s="64">
        <f>SUM(S8-T8)</f>
        <v>-2</v>
      </c>
      <c r="V8" s="269" t="s">
        <v>1</v>
      </c>
      <c r="W8" s="65">
        <f>'６月'!D8</f>
        <v>2330</v>
      </c>
      <c r="X8" s="268">
        <f>'６月'!F8:F9</f>
        <v>2198</v>
      </c>
    </row>
    <row r="9" spans="1:24" ht="22.5" customHeight="1">
      <c r="A9" s="212"/>
      <c r="B9" s="204"/>
      <c r="C9" s="59" t="s">
        <v>11</v>
      </c>
      <c r="D9" s="63">
        <f t="shared" ref="D9:D25" si="3">E9+W9</f>
        <v>2776</v>
      </c>
      <c r="E9" s="110">
        <f t="shared" si="0"/>
        <v>-3</v>
      </c>
      <c r="F9" s="206"/>
      <c r="G9" s="201"/>
      <c r="H9" s="109">
        <v>7</v>
      </c>
      <c r="I9" s="109">
        <v>0</v>
      </c>
      <c r="J9" s="109">
        <v>2</v>
      </c>
      <c r="K9" s="109">
        <v>0</v>
      </c>
      <c r="L9" s="113">
        <f>SUM(I9:K9)</f>
        <v>2</v>
      </c>
      <c r="M9" s="126">
        <v>5</v>
      </c>
      <c r="N9" s="126">
        <v>0</v>
      </c>
      <c r="O9" s="126">
        <v>3</v>
      </c>
      <c r="P9" s="126">
        <v>0</v>
      </c>
      <c r="Q9" s="129">
        <f t="shared" si="2"/>
        <v>3</v>
      </c>
      <c r="R9" s="127">
        <f t="shared" ref="R9:R25" si="4">SUM(L9-Q9)</f>
        <v>-1</v>
      </c>
      <c r="S9" s="126">
        <v>0</v>
      </c>
      <c r="T9" s="126">
        <v>4</v>
      </c>
      <c r="U9" s="64">
        <f t="shared" ref="U9:U25" si="5">SUM(S9-T9)</f>
        <v>-4</v>
      </c>
      <c r="V9" s="270"/>
      <c r="W9" s="65">
        <f>'６月'!D9</f>
        <v>2779</v>
      </c>
      <c r="X9" s="238"/>
    </row>
    <row r="10" spans="1:24" ht="22.5" customHeight="1">
      <c r="A10" s="212" t="s">
        <v>2</v>
      </c>
      <c r="B10" s="203">
        <f>SUM(D10+D11)</f>
        <v>17392</v>
      </c>
      <c r="C10" s="59" t="s">
        <v>10</v>
      </c>
      <c r="D10" s="63">
        <f t="shared" si="3"/>
        <v>8173</v>
      </c>
      <c r="E10" s="110">
        <f t="shared" si="0"/>
        <v>-6</v>
      </c>
      <c r="F10" s="205">
        <f>X10+G10</f>
        <v>8039</v>
      </c>
      <c r="G10" s="201">
        <v>-9</v>
      </c>
      <c r="H10" s="109">
        <v>24</v>
      </c>
      <c r="I10" s="109">
        <v>9</v>
      </c>
      <c r="J10" s="109">
        <v>9</v>
      </c>
      <c r="K10" s="109">
        <v>0</v>
      </c>
      <c r="L10" s="113">
        <f>SUM(I10:K10)</f>
        <v>18</v>
      </c>
      <c r="M10" s="126">
        <v>21</v>
      </c>
      <c r="N10" s="126">
        <v>11</v>
      </c>
      <c r="O10" s="126">
        <v>10</v>
      </c>
      <c r="P10" s="126">
        <v>0</v>
      </c>
      <c r="Q10" s="129">
        <f t="shared" si="2"/>
        <v>21</v>
      </c>
      <c r="R10" s="127">
        <f t="shared" si="4"/>
        <v>-3</v>
      </c>
      <c r="S10" s="126">
        <v>5</v>
      </c>
      <c r="T10" s="126">
        <v>11</v>
      </c>
      <c r="U10" s="64">
        <f t="shared" si="5"/>
        <v>-6</v>
      </c>
      <c r="V10" s="269" t="s">
        <v>2</v>
      </c>
      <c r="W10" s="66">
        <f>'６月'!D10</f>
        <v>8179</v>
      </c>
      <c r="X10" s="268">
        <f>'６月'!F10:F11</f>
        <v>8048</v>
      </c>
    </row>
    <row r="11" spans="1:24" ht="22.5" customHeight="1">
      <c r="A11" s="212"/>
      <c r="B11" s="204"/>
      <c r="C11" s="59" t="s">
        <v>11</v>
      </c>
      <c r="D11" s="63">
        <f t="shared" si="3"/>
        <v>9219</v>
      </c>
      <c r="E11" s="110">
        <f t="shared" si="0"/>
        <v>-22</v>
      </c>
      <c r="F11" s="206"/>
      <c r="G11" s="201"/>
      <c r="H11" s="109">
        <v>21</v>
      </c>
      <c r="I11" s="109">
        <v>5</v>
      </c>
      <c r="J11" s="109">
        <v>4</v>
      </c>
      <c r="K11" s="109">
        <v>0</v>
      </c>
      <c r="L11" s="113">
        <f t="shared" ref="L11:L25" si="6">SUM(I11:K11)</f>
        <v>9</v>
      </c>
      <c r="M11" s="126">
        <v>20</v>
      </c>
      <c r="N11" s="126">
        <v>16</v>
      </c>
      <c r="O11" s="126">
        <v>8</v>
      </c>
      <c r="P11" s="126">
        <v>0</v>
      </c>
      <c r="Q11" s="129">
        <f t="shared" si="2"/>
        <v>24</v>
      </c>
      <c r="R11" s="127">
        <f t="shared" si="4"/>
        <v>-15</v>
      </c>
      <c r="S11" s="126">
        <v>1</v>
      </c>
      <c r="T11" s="126">
        <v>9</v>
      </c>
      <c r="U11" s="64">
        <f t="shared" si="5"/>
        <v>-8</v>
      </c>
      <c r="V11" s="270"/>
      <c r="W11" s="66">
        <f>'６月'!D11</f>
        <v>9241</v>
      </c>
      <c r="X11" s="238"/>
    </row>
    <row r="12" spans="1:24" ht="22.5" customHeight="1">
      <c r="A12" s="212" t="s">
        <v>3</v>
      </c>
      <c r="B12" s="203">
        <f>SUM(D12+D13)</f>
        <v>4188</v>
      </c>
      <c r="C12" s="59" t="s">
        <v>10</v>
      </c>
      <c r="D12" s="63">
        <f t="shared" si="3"/>
        <v>1950</v>
      </c>
      <c r="E12" s="110">
        <f t="shared" si="0"/>
        <v>1</v>
      </c>
      <c r="F12" s="205">
        <f>X12+G12</f>
        <v>2216</v>
      </c>
      <c r="G12" s="201">
        <v>4</v>
      </c>
      <c r="H12" s="109">
        <v>8</v>
      </c>
      <c r="I12" s="109">
        <v>2</v>
      </c>
      <c r="J12" s="109">
        <v>4</v>
      </c>
      <c r="K12" s="109">
        <v>0</v>
      </c>
      <c r="L12" s="113">
        <f t="shared" si="6"/>
        <v>6</v>
      </c>
      <c r="M12" s="109">
        <v>9</v>
      </c>
      <c r="N12" s="109">
        <v>3</v>
      </c>
      <c r="O12" s="109">
        <v>1</v>
      </c>
      <c r="P12" s="109">
        <v>0</v>
      </c>
      <c r="Q12" s="113">
        <f t="shared" si="2"/>
        <v>4</v>
      </c>
      <c r="R12" s="110">
        <f t="shared" si="4"/>
        <v>2</v>
      </c>
      <c r="S12" s="109">
        <v>3</v>
      </c>
      <c r="T12" s="109">
        <v>3</v>
      </c>
      <c r="U12" s="64">
        <f t="shared" si="5"/>
        <v>0</v>
      </c>
      <c r="V12" s="219" t="s">
        <v>3</v>
      </c>
      <c r="W12" s="66">
        <f>'６月'!D12</f>
        <v>1949</v>
      </c>
      <c r="X12" s="268">
        <f>'６月'!F12:F13</f>
        <v>2212</v>
      </c>
    </row>
    <row r="13" spans="1:24" ht="22.5" customHeight="1">
      <c r="A13" s="212"/>
      <c r="B13" s="204"/>
      <c r="C13" s="59" t="s">
        <v>11</v>
      </c>
      <c r="D13" s="63">
        <f t="shared" si="3"/>
        <v>2238</v>
      </c>
      <c r="E13" s="110">
        <f t="shared" si="0"/>
        <v>8</v>
      </c>
      <c r="F13" s="206"/>
      <c r="G13" s="201"/>
      <c r="H13" s="109">
        <v>18</v>
      </c>
      <c r="I13" s="109">
        <v>3</v>
      </c>
      <c r="J13" s="109">
        <v>0</v>
      </c>
      <c r="K13" s="109">
        <v>0</v>
      </c>
      <c r="L13" s="113">
        <f t="shared" si="6"/>
        <v>3</v>
      </c>
      <c r="M13" s="109">
        <v>8</v>
      </c>
      <c r="N13" s="109">
        <v>1</v>
      </c>
      <c r="O13" s="109">
        <v>1</v>
      </c>
      <c r="P13" s="109">
        <v>0</v>
      </c>
      <c r="Q13" s="113">
        <f t="shared" si="2"/>
        <v>2</v>
      </c>
      <c r="R13" s="110">
        <f t="shared" si="4"/>
        <v>1</v>
      </c>
      <c r="S13" s="109">
        <v>0</v>
      </c>
      <c r="T13" s="109">
        <v>3</v>
      </c>
      <c r="U13" s="64">
        <f t="shared" si="5"/>
        <v>-3</v>
      </c>
      <c r="V13" s="219"/>
      <c r="W13" s="66">
        <f>'６月'!D13</f>
        <v>2230</v>
      </c>
      <c r="X13" s="238"/>
    </row>
    <row r="14" spans="1:24" ht="22.5" customHeight="1">
      <c r="A14" s="212" t="s">
        <v>4</v>
      </c>
      <c r="B14" s="203">
        <f>SUM(D14+D15)</f>
        <v>4349</v>
      </c>
      <c r="C14" s="59" t="s">
        <v>10</v>
      </c>
      <c r="D14" s="63">
        <f t="shared" si="3"/>
        <v>2111</v>
      </c>
      <c r="E14" s="110">
        <f t="shared" si="0"/>
        <v>-4</v>
      </c>
      <c r="F14" s="205">
        <f>X14+G14</f>
        <v>1678</v>
      </c>
      <c r="G14" s="201">
        <v>-8</v>
      </c>
      <c r="H14" s="109">
        <v>1</v>
      </c>
      <c r="I14" s="109">
        <v>1</v>
      </c>
      <c r="J14" s="109">
        <v>1</v>
      </c>
      <c r="K14" s="109">
        <v>0</v>
      </c>
      <c r="L14" s="113">
        <f t="shared" si="6"/>
        <v>2</v>
      </c>
      <c r="M14" s="109">
        <v>3</v>
      </c>
      <c r="N14" s="109">
        <v>2</v>
      </c>
      <c r="O14" s="109">
        <v>1</v>
      </c>
      <c r="P14" s="109">
        <v>0</v>
      </c>
      <c r="Q14" s="113">
        <f t="shared" si="2"/>
        <v>3</v>
      </c>
      <c r="R14" s="110">
        <f t="shared" si="4"/>
        <v>-1</v>
      </c>
      <c r="S14" s="109">
        <v>0</v>
      </c>
      <c r="T14" s="109">
        <v>1</v>
      </c>
      <c r="U14" s="64">
        <f t="shared" si="5"/>
        <v>-1</v>
      </c>
      <c r="V14" s="219" t="s">
        <v>4</v>
      </c>
      <c r="W14" s="66">
        <f>'６月'!D14</f>
        <v>2115</v>
      </c>
      <c r="X14" s="268">
        <f>'６月'!F14:F15</f>
        <v>1686</v>
      </c>
    </row>
    <row r="15" spans="1:24" ht="22.5" customHeight="1">
      <c r="A15" s="212"/>
      <c r="B15" s="204"/>
      <c r="C15" s="59" t="s">
        <v>11</v>
      </c>
      <c r="D15" s="63">
        <f t="shared" si="3"/>
        <v>2238</v>
      </c>
      <c r="E15" s="110">
        <f t="shared" si="0"/>
        <v>-17</v>
      </c>
      <c r="F15" s="206"/>
      <c r="G15" s="201"/>
      <c r="H15" s="109">
        <v>2</v>
      </c>
      <c r="I15" s="109">
        <v>0</v>
      </c>
      <c r="J15" s="109">
        <v>2</v>
      </c>
      <c r="K15" s="109">
        <v>0</v>
      </c>
      <c r="L15" s="113">
        <f t="shared" si="6"/>
        <v>2</v>
      </c>
      <c r="M15" s="109">
        <v>10</v>
      </c>
      <c r="N15" s="109">
        <v>0</v>
      </c>
      <c r="O15" s="109">
        <v>10</v>
      </c>
      <c r="P15" s="109">
        <v>0</v>
      </c>
      <c r="Q15" s="113">
        <f t="shared" si="2"/>
        <v>10</v>
      </c>
      <c r="R15" s="110">
        <f t="shared" si="4"/>
        <v>-8</v>
      </c>
      <c r="S15" s="109">
        <v>2</v>
      </c>
      <c r="T15" s="109">
        <v>3</v>
      </c>
      <c r="U15" s="64">
        <f t="shared" si="5"/>
        <v>-1</v>
      </c>
      <c r="V15" s="219"/>
      <c r="W15" s="66">
        <f>'６月'!D15</f>
        <v>2255</v>
      </c>
      <c r="X15" s="238"/>
    </row>
    <row r="16" spans="1:24" ht="22.5" customHeight="1">
      <c r="A16" s="212" t="s">
        <v>5</v>
      </c>
      <c r="B16" s="203">
        <f>SUM(D16+D17)</f>
        <v>2547</v>
      </c>
      <c r="C16" s="59" t="s">
        <v>10</v>
      </c>
      <c r="D16" s="63">
        <f t="shared" si="3"/>
        <v>1262</v>
      </c>
      <c r="E16" s="110">
        <f t="shared" si="0"/>
        <v>0</v>
      </c>
      <c r="F16" s="205">
        <f>X16+G16</f>
        <v>1336</v>
      </c>
      <c r="G16" s="201">
        <v>-1</v>
      </c>
      <c r="H16" s="109">
        <v>1</v>
      </c>
      <c r="I16" s="109">
        <v>3</v>
      </c>
      <c r="J16" s="109">
        <v>1</v>
      </c>
      <c r="K16" s="109">
        <v>0</v>
      </c>
      <c r="L16" s="113">
        <f t="shared" si="6"/>
        <v>4</v>
      </c>
      <c r="M16" s="109">
        <v>1</v>
      </c>
      <c r="N16" s="109">
        <v>1</v>
      </c>
      <c r="O16" s="109">
        <v>1</v>
      </c>
      <c r="P16" s="109">
        <v>0</v>
      </c>
      <c r="Q16" s="113">
        <f t="shared" si="2"/>
        <v>2</v>
      </c>
      <c r="R16" s="110">
        <f t="shared" si="4"/>
        <v>2</v>
      </c>
      <c r="S16" s="109">
        <v>0</v>
      </c>
      <c r="T16" s="109">
        <v>2</v>
      </c>
      <c r="U16" s="64">
        <f t="shared" si="5"/>
        <v>-2</v>
      </c>
      <c r="V16" s="219" t="s">
        <v>5</v>
      </c>
      <c r="W16" s="66">
        <f>'６月'!D16</f>
        <v>1262</v>
      </c>
      <c r="X16" s="268">
        <f>'６月'!F16:F17</f>
        <v>1337</v>
      </c>
    </row>
    <row r="17" spans="1:24" ht="22.5" customHeight="1">
      <c r="A17" s="212"/>
      <c r="B17" s="204"/>
      <c r="C17" s="59" t="s">
        <v>11</v>
      </c>
      <c r="D17" s="63">
        <f t="shared" si="3"/>
        <v>1285</v>
      </c>
      <c r="E17" s="110">
        <f t="shared" si="0"/>
        <v>-9</v>
      </c>
      <c r="F17" s="206"/>
      <c r="G17" s="201"/>
      <c r="H17" s="109">
        <v>2</v>
      </c>
      <c r="I17" s="109">
        <v>2</v>
      </c>
      <c r="J17" s="109">
        <v>1</v>
      </c>
      <c r="K17" s="109">
        <v>0</v>
      </c>
      <c r="L17" s="113">
        <f t="shared" si="6"/>
        <v>3</v>
      </c>
      <c r="M17" s="109">
        <v>3</v>
      </c>
      <c r="N17" s="109">
        <v>1</v>
      </c>
      <c r="O17" s="109">
        <v>2</v>
      </c>
      <c r="P17" s="109">
        <v>0</v>
      </c>
      <c r="Q17" s="113">
        <f t="shared" si="2"/>
        <v>3</v>
      </c>
      <c r="R17" s="110">
        <f t="shared" si="4"/>
        <v>0</v>
      </c>
      <c r="S17" s="109">
        <v>0</v>
      </c>
      <c r="T17" s="109">
        <v>8</v>
      </c>
      <c r="U17" s="64">
        <f t="shared" si="5"/>
        <v>-8</v>
      </c>
      <c r="V17" s="219"/>
      <c r="W17" s="66">
        <f>'６月'!D17</f>
        <v>1294</v>
      </c>
      <c r="X17" s="238"/>
    </row>
    <row r="18" spans="1:24" ht="22.5" customHeight="1">
      <c r="A18" s="212" t="s">
        <v>6</v>
      </c>
      <c r="B18" s="203">
        <f>SUM(D18+D19)</f>
        <v>607</v>
      </c>
      <c r="C18" s="59" t="s">
        <v>10</v>
      </c>
      <c r="D18" s="63">
        <f t="shared" si="3"/>
        <v>310</v>
      </c>
      <c r="E18" s="110">
        <f t="shared" si="0"/>
        <v>1</v>
      </c>
      <c r="F18" s="205">
        <f>X18+G18</f>
        <v>318</v>
      </c>
      <c r="G18" s="201">
        <v>-1</v>
      </c>
      <c r="H18" s="109">
        <v>0</v>
      </c>
      <c r="I18" s="109">
        <v>1</v>
      </c>
      <c r="J18" s="109">
        <v>1</v>
      </c>
      <c r="K18" s="109">
        <v>0</v>
      </c>
      <c r="L18" s="113">
        <f t="shared" si="6"/>
        <v>2</v>
      </c>
      <c r="M18" s="109">
        <v>0</v>
      </c>
      <c r="N18" s="109">
        <v>1</v>
      </c>
      <c r="O18" s="109">
        <v>0</v>
      </c>
      <c r="P18" s="109">
        <v>0</v>
      </c>
      <c r="Q18" s="113">
        <f t="shared" si="2"/>
        <v>1</v>
      </c>
      <c r="R18" s="110">
        <f t="shared" si="4"/>
        <v>1</v>
      </c>
      <c r="S18" s="109">
        <v>0</v>
      </c>
      <c r="T18" s="109">
        <v>0</v>
      </c>
      <c r="U18" s="64">
        <f t="shared" si="5"/>
        <v>0</v>
      </c>
      <c r="V18" s="219" t="s">
        <v>6</v>
      </c>
      <c r="W18" s="66">
        <f>'６月'!D18</f>
        <v>309</v>
      </c>
      <c r="X18" s="268">
        <f>'６月'!F18:F19</f>
        <v>319</v>
      </c>
    </row>
    <row r="19" spans="1:24" ht="22.5" customHeight="1">
      <c r="A19" s="212"/>
      <c r="B19" s="204"/>
      <c r="C19" s="59" t="s">
        <v>11</v>
      </c>
      <c r="D19" s="63">
        <f t="shared" si="3"/>
        <v>297</v>
      </c>
      <c r="E19" s="110">
        <f t="shared" si="0"/>
        <v>-2</v>
      </c>
      <c r="F19" s="206"/>
      <c r="G19" s="201"/>
      <c r="H19" s="109">
        <v>0</v>
      </c>
      <c r="I19" s="109">
        <v>0</v>
      </c>
      <c r="J19" s="109">
        <v>2</v>
      </c>
      <c r="K19" s="109">
        <v>0</v>
      </c>
      <c r="L19" s="113">
        <f t="shared" si="6"/>
        <v>2</v>
      </c>
      <c r="M19" s="109">
        <v>2</v>
      </c>
      <c r="N19" s="109">
        <v>1</v>
      </c>
      <c r="O19" s="109">
        <v>1</v>
      </c>
      <c r="P19" s="109">
        <v>0</v>
      </c>
      <c r="Q19" s="113">
        <f t="shared" si="2"/>
        <v>2</v>
      </c>
      <c r="R19" s="110">
        <f t="shared" si="4"/>
        <v>0</v>
      </c>
      <c r="S19" s="109">
        <v>1</v>
      </c>
      <c r="T19" s="109">
        <v>1</v>
      </c>
      <c r="U19" s="64">
        <f t="shared" si="5"/>
        <v>0</v>
      </c>
      <c r="V19" s="219"/>
      <c r="W19" s="66">
        <f>'６月'!D19</f>
        <v>299</v>
      </c>
      <c r="X19" s="238"/>
    </row>
    <row r="20" spans="1:24" ht="22.5" customHeight="1">
      <c r="A20" s="212" t="s">
        <v>7</v>
      </c>
      <c r="B20" s="203">
        <f>SUM(D20+D21)</f>
        <v>687</v>
      </c>
      <c r="C20" s="59" t="s">
        <v>10</v>
      </c>
      <c r="D20" s="63">
        <f t="shared" si="3"/>
        <v>314</v>
      </c>
      <c r="E20" s="110">
        <f t="shared" si="0"/>
        <v>-3</v>
      </c>
      <c r="F20" s="205">
        <f>X20+G20</f>
        <v>360</v>
      </c>
      <c r="G20" s="201">
        <v>-2</v>
      </c>
      <c r="H20" s="109">
        <v>0</v>
      </c>
      <c r="I20" s="109">
        <v>0</v>
      </c>
      <c r="J20" s="109">
        <v>0</v>
      </c>
      <c r="K20" s="109">
        <v>0</v>
      </c>
      <c r="L20" s="113">
        <f t="shared" si="6"/>
        <v>0</v>
      </c>
      <c r="M20" s="109">
        <v>0</v>
      </c>
      <c r="N20" s="109">
        <v>1</v>
      </c>
      <c r="O20" s="109">
        <v>0</v>
      </c>
      <c r="P20" s="109">
        <v>0</v>
      </c>
      <c r="Q20" s="113">
        <f t="shared" si="2"/>
        <v>1</v>
      </c>
      <c r="R20" s="110">
        <f t="shared" si="4"/>
        <v>-1</v>
      </c>
      <c r="S20" s="109">
        <v>0</v>
      </c>
      <c r="T20" s="109">
        <v>2</v>
      </c>
      <c r="U20" s="64">
        <f t="shared" si="5"/>
        <v>-2</v>
      </c>
      <c r="V20" s="219" t="s">
        <v>7</v>
      </c>
      <c r="W20" s="66">
        <f>'６月'!D20</f>
        <v>317</v>
      </c>
      <c r="X20" s="268">
        <f>'６月'!F20:F21</f>
        <v>362</v>
      </c>
    </row>
    <row r="21" spans="1:24" ht="22.5" customHeight="1">
      <c r="A21" s="212"/>
      <c r="B21" s="204"/>
      <c r="C21" s="59" t="s">
        <v>11</v>
      </c>
      <c r="D21" s="63">
        <f t="shared" si="3"/>
        <v>373</v>
      </c>
      <c r="E21" s="110">
        <f t="shared" si="0"/>
        <v>0</v>
      </c>
      <c r="F21" s="206"/>
      <c r="G21" s="201"/>
      <c r="H21" s="109">
        <v>0</v>
      </c>
      <c r="I21" s="109">
        <v>1</v>
      </c>
      <c r="J21" s="109">
        <v>0</v>
      </c>
      <c r="K21" s="109">
        <v>0</v>
      </c>
      <c r="L21" s="113">
        <f t="shared" si="6"/>
        <v>1</v>
      </c>
      <c r="M21" s="109">
        <v>0</v>
      </c>
      <c r="N21" s="109">
        <v>0</v>
      </c>
      <c r="O21" s="109">
        <v>1</v>
      </c>
      <c r="P21" s="109">
        <v>0</v>
      </c>
      <c r="Q21" s="113">
        <f t="shared" si="2"/>
        <v>1</v>
      </c>
      <c r="R21" s="110">
        <f t="shared" si="4"/>
        <v>0</v>
      </c>
      <c r="S21" s="109">
        <v>0</v>
      </c>
      <c r="T21" s="109">
        <v>0</v>
      </c>
      <c r="U21" s="64">
        <f t="shared" si="5"/>
        <v>0</v>
      </c>
      <c r="V21" s="219"/>
      <c r="W21" s="66">
        <f>'６月'!D21</f>
        <v>373</v>
      </c>
      <c r="X21" s="238"/>
    </row>
    <row r="22" spans="1:24" ht="22.5" customHeight="1">
      <c r="A22" s="212" t="s">
        <v>8</v>
      </c>
      <c r="B22" s="203">
        <f>SUM(D22+D23)</f>
        <v>3543</v>
      </c>
      <c r="C22" s="59" t="s">
        <v>10</v>
      </c>
      <c r="D22" s="63">
        <f t="shared" si="3"/>
        <v>1616</v>
      </c>
      <c r="E22" s="110">
        <f t="shared" si="0"/>
        <v>-8</v>
      </c>
      <c r="F22" s="205">
        <f>X22+G22</f>
        <v>1477</v>
      </c>
      <c r="G22" s="201">
        <v>-2</v>
      </c>
      <c r="H22" s="109">
        <v>4</v>
      </c>
      <c r="I22" s="109">
        <v>1</v>
      </c>
      <c r="J22" s="109">
        <v>0</v>
      </c>
      <c r="K22" s="109">
        <v>0</v>
      </c>
      <c r="L22" s="113">
        <f t="shared" si="6"/>
        <v>1</v>
      </c>
      <c r="M22" s="109">
        <v>6</v>
      </c>
      <c r="N22" s="109">
        <v>1</v>
      </c>
      <c r="O22" s="109">
        <v>4</v>
      </c>
      <c r="P22" s="109">
        <v>0</v>
      </c>
      <c r="Q22" s="113">
        <f t="shared" si="2"/>
        <v>5</v>
      </c>
      <c r="R22" s="110">
        <f t="shared" si="4"/>
        <v>-4</v>
      </c>
      <c r="S22" s="109">
        <v>1</v>
      </c>
      <c r="T22" s="109">
        <v>3</v>
      </c>
      <c r="U22" s="64">
        <f t="shared" si="5"/>
        <v>-2</v>
      </c>
      <c r="V22" s="219" t="s">
        <v>8</v>
      </c>
      <c r="W22" s="66">
        <f>'６月'!D22</f>
        <v>1624</v>
      </c>
      <c r="X22" s="268">
        <f>'６月'!F22:F23</f>
        <v>1479</v>
      </c>
    </row>
    <row r="23" spans="1:24" ht="22.5" customHeight="1">
      <c r="A23" s="212"/>
      <c r="B23" s="204"/>
      <c r="C23" s="59" t="s">
        <v>11</v>
      </c>
      <c r="D23" s="63">
        <f t="shared" si="3"/>
        <v>1927</v>
      </c>
      <c r="E23" s="110">
        <f t="shared" si="0"/>
        <v>-4</v>
      </c>
      <c r="F23" s="206"/>
      <c r="G23" s="201"/>
      <c r="H23" s="109">
        <v>4</v>
      </c>
      <c r="I23" s="109">
        <v>1</v>
      </c>
      <c r="J23" s="109">
        <v>0</v>
      </c>
      <c r="K23" s="109">
        <v>0</v>
      </c>
      <c r="L23" s="113">
        <f t="shared" si="6"/>
        <v>1</v>
      </c>
      <c r="M23" s="109">
        <v>7</v>
      </c>
      <c r="N23" s="109">
        <v>0</v>
      </c>
      <c r="O23" s="109">
        <v>0</v>
      </c>
      <c r="P23" s="109">
        <v>0</v>
      </c>
      <c r="Q23" s="113">
        <f t="shared" si="2"/>
        <v>0</v>
      </c>
      <c r="R23" s="110">
        <f t="shared" si="4"/>
        <v>1</v>
      </c>
      <c r="S23" s="109">
        <v>1</v>
      </c>
      <c r="T23" s="109">
        <v>3</v>
      </c>
      <c r="U23" s="64">
        <f t="shared" si="5"/>
        <v>-2</v>
      </c>
      <c r="V23" s="219"/>
      <c r="W23" s="66">
        <f>'６月'!D23</f>
        <v>1931</v>
      </c>
      <c r="X23" s="238"/>
    </row>
    <row r="24" spans="1:24" ht="22.5" customHeight="1">
      <c r="A24" s="212" t="s">
        <v>9</v>
      </c>
      <c r="B24" s="203">
        <f>SUM(D24+D25)</f>
        <v>7820</v>
      </c>
      <c r="C24" s="59" t="s">
        <v>10</v>
      </c>
      <c r="D24" s="63">
        <f t="shared" si="3"/>
        <v>3747</v>
      </c>
      <c r="E24" s="110">
        <f t="shared" si="0"/>
        <v>-14</v>
      </c>
      <c r="F24" s="205">
        <f>X24+G24</f>
        <v>3536</v>
      </c>
      <c r="G24" s="201">
        <v>-3</v>
      </c>
      <c r="H24" s="109">
        <v>10</v>
      </c>
      <c r="I24" s="109">
        <v>0</v>
      </c>
      <c r="J24" s="109">
        <v>3</v>
      </c>
      <c r="K24" s="109">
        <v>0</v>
      </c>
      <c r="L24" s="113">
        <f t="shared" si="6"/>
        <v>3</v>
      </c>
      <c r="M24" s="109">
        <v>10</v>
      </c>
      <c r="N24" s="109">
        <v>3</v>
      </c>
      <c r="O24" s="109">
        <v>4</v>
      </c>
      <c r="P24" s="109">
        <v>1</v>
      </c>
      <c r="Q24" s="113">
        <f t="shared" si="2"/>
        <v>8</v>
      </c>
      <c r="R24" s="110">
        <f t="shared" si="4"/>
        <v>-5</v>
      </c>
      <c r="S24" s="109">
        <v>0</v>
      </c>
      <c r="T24" s="109">
        <v>9</v>
      </c>
      <c r="U24" s="64">
        <f t="shared" si="5"/>
        <v>-9</v>
      </c>
      <c r="V24" s="219" t="s">
        <v>9</v>
      </c>
      <c r="W24" s="66">
        <f>'６月'!D24</f>
        <v>3761</v>
      </c>
      <c r="X24" s="268">
        <f>'６月'!F24:F25</f>
        <v>3539</v>
      </c>
    </row>
    <row r="25" spans="1:24" ht="22.5" customHeight="1" thickBot="1">
      <c r="A25" s="213"/>
      <c r="B25" s="218"/>
      <c r="C25" s="67" t="s">
        <v>11</v>
      </c>
      <c r="D25" s="68">
        <f t="shared" si="3"/>
        <v>4073</v>
      </c>
      <c r="E25" s="115">
        <f t="shared" si="0"/>
        <v>1</v>
      </c>
      <c r="F25" s="207"/>
      <c r="G25" s="202"/>
      <c r="H25" s="114">
        <v>11</v>
      </c>
      <c r="I25" s="114">
        <v>1</v>
      </c>
      <c r="J25" s="114">
        <v>5</v>
      </c>
      <c r="K25" s="114">
        <v>0</v>
      </c>
      <c r="L25" s="69">
        <f t="shared" si="6"/>
        <v>6</v>
      </c>
      <c r="M25" s="114">
        <v>10</v>
      </c>
      <c r="N25" s="114">
        <v>1</v>
      </c>
      <c r="O25" s="114">
        <v>0</v>
      </c>
      <c r="P25" s="114">
        <v>0</v>
      </c>
      <c r="Q25" s="69">
        <f t="shared" si="2"/>
        <v>1</v>
      </c>
      <c r="R25" s="115">
        <f t="shared" si="4"/>
        <v>5</v>
      </c>
      <c r="S25" s="114">
        <v>0</v>
      </c>
      <c r="T25" s="114">
        <v>5</v>
      </c>
      <c r="U25" s="70">
        <f t="shared" si="5"/>
        <v>-5</v>
      </c>
      <c r="V25" s="220"/>
      <c r="W25" s="71">
        <f>'６月'!D25</f>
        <v>4072</v>
      </c>
      <c r="X25" s="27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06"/>
      <c r="F27" s="106"/>
      <c r="G27" s="106"/>
      <c r="H27" s="106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S8" sqref="S8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98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2.1832537468677602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46178</v>
      </c>
      <c r="C6" s="56" t="s">
        <v>10</v>
      </c>
      <c r="D6" s="112">
        <f>SUMIF(C8:C25,"男",D8:D25)</f>
        <v>21795</v>
      </c>
      <c r="E6" s="110">
        <f>SUM(H6:K6,S6)-SUM(M6:P6,T6)</f>
        <v>-21</v>
      </c>
      <c r="F6" s="209">
        <f>X6+G6</f>
        <v>21151</v>
      </c>
      <c r="G6" s="209">
        <f>SUM(G8:G25)</f>
        <v>-4</v>
      </c>
      <c r="H6" s="112">
        <f>SUMIF(C8:C25,"男",H8:H25)</f>
        <v>72</v>
      </c>
      <c r="I6" s="112">
        <f>SUMIF(C8:C25,"男",I8:I25)</f>
        <v>17</v>
      </c>
      <c r="J6" s="112">
        <f>SUMIF(C8:C25,"男",J8:J25)</f>
        <v>43</v>
      </c>
      <c r="K6" s="112">
        <f>SUMIF(C8:C25,"男",K8:K25)</f>
        <v>1</v>
      </c>
      <c r="L6" s="112">
        <f>SUM(I6:K6)</f>
        <v>61</v>
      </c>
      <c r="M6" s="112">
        <f>SUMIF(C8:C25,"男",M8:M25)</f>
        <v>72</v>
      </c>
      <c r="N6" s="112">
        <f>SUMIF(C8:C25,"男",N8:N25)</f>
        <v>12</v>
      </c>
      <c r="O6" s="112">
        <f>SUMIF(C8:C25,"男",O8:O25)</f>
        <v>38</v>
      </c>
      <c r="P6" s="112">
        <f>SUMIF(C8:C25,"男",P8:P25)</f>
        <v>2</v>
      </c>
      <c r="Q6" s="112">
        <f>SUM(N6:P6)</f>
        <v>52</v>
      </c>
      <c r="R6" s="112">
        <f>SUM(L6-Q6)</f>
        <v>9</v>
      </c>
      <c r="S6" s="112">
        <f>SUMIF(C8:C25,"男",S8:S25)</f>
        <v>8</v>
      </c>
      <c r="T6" s="112">
        <f>SUMIF(C8:C25,"男",T8:T25)</f>
        <v>38</v>
      </c>
      <c r="U6" s="57">
        <f>SUM(S6-T6)</f>
        <v>-30</v>
      </c>
      <c r="V6" s="235" t="s">
        <v>0</v>
      </c>
      <c r="W6" s="58">
        <f>SUMIF(C8:C25,"男",W8:W25)</f>
        <v>21816</v>
      </c>
      <c r="X6" s="227">
        <f>SUM(X8:X25)</f>
        <v>21155</v>
      </c>
    </row>
    <row r="7" spans="1:24" ht="22.5" customHeight="1">
      <c r="A7" s="216"/>
      <c r="B7" s="204"/>
      <c r="C7" s="59" t="s">
        <v>11</v>
      </c>
      <c r="D7" s="110">
        <f>SUMIF(C8:C25,"女",D8:D25)</f>
        <v>24383</v>
      </c>
      <c r="E7" s="110">
        <f t="shared" ref="E7:E25" ca="1" si="0">SUM(H7:K7,S7)-SUM(M7:P7,T7)</f>
        <v>-43</v>
      </c>
      <c r="F7" s="210"/>
      <c r="G7" s="210"/>
      <c r="H7" s="113">
        <f>SUMIF(C8:C25,"女",H8:H25)</f>
        <v>74</v>
      </c>
      <c r="I7" s="113">
        <f>SUMIF(C8:C25,"女",I8:I25)</f>
        <v>13</v>
      </c>
      <c r="J7" s="113">
        <f>SUMIF(C8:C25,"女",J8:J25)</f>
        <v>17</v>
      </c>
      <c r="K7" s="113">
        <f>SUMIF(C8:C25,"女",K8:K25)</f>
        <v>0</v>
      </c>
      <c r="L7" s="110">
        <f>SUM(I7:K7)</f>
        <v>30</v>
      </c>
      <c r="M7" s="113">
        <f>SUMIF(C8:C25,"女",M8:M25)</f>
        <v>74</v>
      </c>
      <c r="N7" s="113">
        <f>SUMIF(C8:C25,"女",N8:N25)</f>
        <v>21</v>
      </c>
      <c r="O7" s="113">
        <f>SUMIF(C8:C25,"女",O8:O25)</f>
        <v>22</v>
      </c>
      <c r="P7" s="113">
        <f>SUMIF(C8:C25,"女",P8:P25)</f>
        <v>2</v>
      </c>
      <c r="Q7" s="113">
        <f t="shared" ref="Q7" si="1">SUM(N7:P7)</f>
        <v>45</v>
      </c>
      <c r="R7" s="110">
        <f>SUM(L7-Q7)</f>
        <v>-15</v>
      </c>
      <c r="S7" s="110">
        <f>SUMIF(C8:C25,"女",S8:S25)</f>
        <v>5</v>
      </c>
      <c r="T7" s="110">
        <f ca="1">SUMIF(C8:C44,"女",T8:T25)</f>
        <v>33</v>
      </c>
      <c r="U7" s="60">
        <f ca="1">SUM(S7-T7)</f>
        <v>-28</v>
      </c>
      <c r="V7" s="236"/>
      <c r="W7" s="61">
        <f>SUMIF(C8:C25,"女",W8:W25)</f>
        <v>24426</v>
      </c>
      <c r="X7" s="228"/>
    </row>
    <row r="8" spans="1:24" ht="22.5" customHeight="1">
      <c r="A8" s="217" t="s">
        <v>1</v>
      </c>
      <c r="B8" s="203">
        <f>SUM(D8+D9)</f>
        <v>5097</v>
      </c>
      <c r="C8" s="62" t="s">
        <v>10</v>
      </c>
      <c r="D8" s="63">
        <f>E8+W8</f>
        <v>2328</v>
      </c>
      <c r="E8" s="110">
        <f>SUM(H8:K8,S8)-SUM(M8:P8,T8)</f>
        <v>-5</v>
      </c>
      <c r="F8" s="211">
        <f>X8+G8</f>
        <v>2192</v>
      </c>
      <c r="G8" s="208">
        <v>-3</v>
      </c>
      <c r="H8" s="111">
        <v>5</v>
      </c>
      <c r="I8" s="111">
        <v>3</v>
      </c>
      <c r="J8" s="111">
        <v>3</v>
      </c>
      <c r="K8" s="111">
        <v>0</v>
      </c>
      <c r="L8" s="110">
        <f>SUM(I8:K8)</f>
        <v>6</v>
      </c>
      <c r="M8" s="111">
        <v>6</v>
      </c>
      <c r="N8" s="111">
        <v>2</v>
      </c>
      <c r="O8" s="111">
        <v>2</v>
      </c>
      <c r="P8" s="111">
        <v>0</v>
      </c>
      <c r="Q8" s="110">
        <f t="shared" ref="Q8:Q25" si="2">SUM(N8:P8)</f>
        <v>4</v>
      </c>
      <c r="R8" s="110">
        <f>SUM(L8-Q8)</f>
        <v>2</v>
      </c>
      <c r="S8" s="111">
        <v>1</v>
      </c>
      <c r="T8" s="111">
        <v>7</v>
      </c>
      <c r="U8" s="64">
        <f>SUM(S8-T8)</f>
        <v>-6</v>
      </c>
      <c r="V8" s="237" t="s">
        <v>1</v>
      </c>
      <c r="W8" s="65">
        <f>'７月'!D8</f>
        <v>2333</v>
      </c>
      <c r="X8" s="238">
        <f>'７月'!F8:F9</f>
        <v>2195</v>
      </c>
    </row>
    <row r="9" spans="1:24" ht="22.5" customHeight="1">
      <c r="A9" s="212"/>
      <c r="B9" s="204"/>
      <c r="C9" s="59" t="s">
        <v>11</v>
      </c>
      <c r="D9" s="63">
        <f t="shared" ref="D9:D25" si="3">E9+W9</f>
        <v>2769</v>
      </c>
      <c r="E9" s="110">
        <f t="shared" si="0"/>
        <v>-7</v>
      </c>
      <c r="F9" s="206"/>
      <c r="G9" s="201"/>
      <c r="H9" s="109">
        <v>6</v>
      </c>
      <c r="I9" s="109">
        <v>1</v>
      </c>
      <c r="J9" s="109">
        <v>2</v>
      </c>
      <c r="K9" s="111">
        <v>0</v>
      </c>
      <c r="L9" s="113">
        <f t="shared" ref="L9:L25" si="4">SUM(I9:K9)</f>
        <v>3</v>
      </c>
      <c r="M9" s="109">
        <v>8</v>
      </c>
      <c r="N9" s="109">
        <v>0</v>
      </c>
      <c r="O9" s="109">
        <v>0</v>
      </c>
      <c r="P9" s="111">
        <v>0</v>
      </c>
      <c r="Q9" s="113">
        <f t="shared" si="2"/>
        <v>0</v>
      </c>
      <c r="R9" s="110">
        <f t="shared" ref="R9:R25" si="5">SUM(L9-Q9)</f>
        <v>3</v>
      </c>
      <c r="S9" s="109">
        <v>0</v>
      </c>
      <c r="T9" s="109">
        <v>8</v>
      </c>
      <c r="U9" s="64">
        <f t="shared" ref="U9:U25" si="6">SUM(S9-T9)</f>
        <v>-8</v>
      </c>
      <c r="V9" s="219"/>
      <c r="W9" s="65">
        <f>'７月'!D9</f>
        <v>2776</v>
      </c>
      <c r="X9" s="239"/>
    </row>
    <row r="10" spans="1:24" ht="22.5" customHeight="1">
      <c r="A10" s="212" t="s">
        <v>2</v>
      </c>
      <c r="B10" s="203">
        <f>SUM(D10+D11)</f>
        <v>17388</v>
      </c>
      <c r="C10" s="59" t="s">
        <v>10</v>
      </c>
      <c r="D10" s="63">
        <f t="shared" si="3"/>
        <v>8175</v>
      </c>
      <c r="E10" s="110">
        <f t="shared" si="0"/>
        <v>2</v>
      </c>
      <c r="F10" s="205">
        <f>X10+G10</f>
        <v>8048</v>
      </c>
      <c r="G10" s="201">
        <v>9</v>
      </c>
      <c r="H10" s="109">
        <v>34</v>
      </c>
      <c r="I10" s="109">
        <v>9</v>
      </c>
      <c r="J10" s="109">
        <v>22</v>
      </c>
      <c r="K10" s="111">
        <v>0</v>
      </c>
      <c r="L10" s="113">
        <f t="shared" si="4"/>
        <v>31</v>
      </c>
      <c r="M10" s="109">
        <v>33</v>
      </c>
      <c r="N10" s="109">
        <v>5</v>
      </c>
      <c r="O10" s="109">
        <v>20</v>
      </c>
      <c r="P10" s="111">
        <v>0</v>
      </c>
      <c r="Q10" s="113">
        <f t="shared" si="2"/>
        <v>25</v>
      </c>
      <c r="R10" s="110">
        <f t="shared" si="5"/>
        <v>6</v>
      </c>
      <c r="S10" s="109">
        <v>6</v>
      </c>
      <c r="T10" s="109">
        <v>11</v>
      </c>
      <c r="U10" s="64">
        <f t="shared" si="6"/>
        <v>-5</v>
      </c>
      <c r="V10" s="219" t="s">
        <v>2</v>
      </c>
      <c r="W10" s="66">
        <f>'７月'!D10</f>
        <v>8173</v>
      </c>
      <c r="X10" s="268">
        <f>'７月'!F10:F11</f>
        <v>8039</v>
      </c>
    </row>
    <row r="11" spans="1:24" ht="22.5" customHeight="1">
      <c r="A11" s="212"/>
      <c r="B11" s="204"/>
      <c r="C11" s="59" t="s">
        <v>11</v>
      </c>
      <c r="D11" s="63">
        <f t="shared" si="3"/>
        <v>9213</v>
      </c>
      <c r="E11" s="110">
        <f t="shared" si="0"/>
        <v>-6</v>
      </c>
      <c r="F11" s="206"/>
      <c r="G11" s="201"/>
      <c r="H11" s="109">
        <v>35</v>
      </c>
      <c r="I11" s="109">
        <v>7</v>
      </c>
      <c r="J11" s="109">
        <v>9</v>
      </c>
      <c r="K11" s="111">
        <v>0</v>
      </c>
      <c r="L11" s="113">
        <f t="shared" si="4"/>
        <v>16</v>
      </c>
      <c r="M11" s="109">
        <v>35</v>
      </c>
      <c r="N11" s="109">
        <v>8</v>
      </c>
      <c r="O11" s="109">
        <v>10</v>
      </c>
      <c r="P11" s="111">
        <v>0</v>
      </c>
      <c r="Q11" s="113">
        <f t="shared" si="2"/>
        <v>18</v>
      </c>
      <c r="R11" s="110">
        <f t="shared" si="5"/>
        <v>-2</v>
      </c>
      <c r="S11" s="109">
        <v>3</v>
      </c>
      <c r="T11" s="109">
        <v>7</v>
      </c>
      <c r="U11" s="64">
        <f t="shared" si="6"/>
        <v>-4</v>
      </c>
      <c r="V11" s="219"/>
      <c r="W11" s="66">
        <f>'７月'!D11</f>
        <v>9219</v>
      </c>
      <c r="X11" s="238"/>
    </row>
    <row r="12" spans="1:24" ht="22.5" customHeight="1">
      <c r="A12" s="212" t="s">
        <v>3</v>
      </c>
      <c r="B12" s="203">
        <f>SUM(D12+D13)</f>
        <v>4172</v>
      </c>
      <c r="C12" s="59" t="s">
        <v>10</v>
      </c>
      <c r="D12" s="63">
        <f t="shared" si="3"/>
        <v>1943</v>
      </c>
      <c r="E12" s="110">
        <f t="shared" si="0"/>
        <v>-7</v>
      </c>
      <c r="F12" s="205">
        <f>X12+G12</f>
        <v>2203</v>
      </c>
      <c r="G12" s="201">
        <v>-13</v>
      </c>
      <c r="H12" s="109">
        <v>8</v>
      </c>
      <c r="I12" s="109">
        <v>0</v>
      </c>
      <c r="J12" s="109">
        <v>5</v>
      </c>
      <c r="K12" s="111">
        <v>0</v>
      </c>
      <c r="L12" s="113">
        <f t="shared" si="4"/>
        <v>5</v>
      </c>
      <c r="M12" s="109">
        <v>11</v>
      </c>
      <c r="N12" s="109">
        <v>1</v>
      </c>
      <c r="O12" s="109">
        <v>6</v>
      </c>
      <c r="P12" s="111">
        <v>0</v>
      </c>
      <c r="Q12" s="113">
        <f t="shared" si="2"/>
        <v>7</v>
      </c>
      <c r="R12" s="110">
        <f t="shared" si="5"/>
        <v>-2</v>
      </c>
      <c r="S12" s="109">
        <v>0</v>
      </c>
      <c r="T12" s="109">
        <v>2</v>
      </c>
      <c r="U12" s="64">
        <f t="shared" si="6"/>
        <v>-2</v>
      </c>
      <c r="V12" s="219" t="s">
        <v>3</v>
      </c>
      <c r="W12" s="66">
        <f>'７月'!D12</f>
        <v>1950</v>
      </c>
      <c r="X12" s="268">
        <f>'７月'!F12:F13</f>
        <v>2216</v>
      </c>
    </row>
    <row r="13" spans="1:24" ht="22.5" customHeight="1">
      <c r="A13" s="212"/>
      <c r="B13" s="204"/>
      <c r="C13" s="59" t="s">
        <v>11</v>
      </c>
      <c r="D13" s="63">
        <f t="shared" si="3"/>
        <v>2229</v>
      </c>
      <c r="E13" s="110">
        <f t="shared" si="0"/>
        <v>-9</v>
      </c>
      <c r="F13" s="206"/>
      <c r="G13" s="201"/>
      <c r="H13" s="109">
        <v>10</v>
      </c>
      <c r="I13" s="109">
        <v>3</v>
      </c>
      <c r="J13" s="109">
        <v>1</v>
      </c>
      <c r="K13" s="111">
        <v>0</v>
      </c>
      <c r="L13" s="113">
        <f t="shared" si="4"/>
        <v>4</v>
      </c>
      <c r="M13" s="109">
        <v>8</v>
      </c>
      <c r="N13" s="109">
        <v>6</v>
      </c>
      <c r="O13" s="109">
        <v>3</v>
      </c>
      <c r="P13" s="111">
        <v>1</v>
      </c>
      <c r="Q13" s="113">
        <f t="shared" si="2"/>
        <v>10</v>
      </c>
      <c r="R13" s="110">
        <f t="shared" si="5"/>
        <v>-6</v>
      </c>
      <c r="S13" s="109">
        <v>0</v>
      </c>
      <c r="T13" s="109">
        <v>5</v>
      </c>
      <c r="U13" s="64">
        <f t="shared" si="6"/>
        <v>-5</v>
      </c>
      <c r="V13" s="219"/>
      <c r="W13" s="66">
        <f>'７月'!D13</f>
        <v>2238</v>
      </c>
      <c r="X13" s="238"/>
    </row>
    <row r="14" spans="1:24" ht="22.5" customHeight="1">
      <c r="A14" s="212" t="s">
        <v>4</v>
      </c>
      <c r="B14" s="203">
        <f>SUM(D14+D15)</f>
        <v>4331</v>
      </c>
      <c r="C14" s="59" t="s">
        <v>10</v>
      </c>
      <c r="D14" s="63">
        <f t="shared" si="3"/>
        <v>2097</v>
      </c>
      <c r="E14" s="110">
        <f t="shared" si="0"/>
        <v>-14</v>
      </c>
      <c r="F14" s="205">
        <f>X14+G14</f>
        <v>1678</v>
      </c>
      <c r="G14" s="201">
        <v>0</v>
      </c>
      <c r="H14" s="109">
        <v>4</v>
      </c>
      <c r="I14" s="109">
        <v>2</v>
      </c>
      <c r="J14" s="109">
        <v>2</v>
      </c>
      <c r="K14" s="111">
        <v>0</v>
      </c>
      <c r="L14" s="113">
        <f t="shared" si="4"/>
        <v>4</v>
      </c>
      <c r="M14" s="109">
        <v>12</v>
      </c>
      <c r="N14" s="109">
        <v>1</v>
      </c>
      <c r="O14" s="109">
        <v>3</v>
      </c>
      <c r="P14" s="111">
        <v>0</v>
      </c>
      <c r="Q14" s="113">
        <f t="shared" si="2"/>
        <v>4</v>
      </c>
      <c r="R14" s="110">
        <f t="shared" si="5"/>
        <v>0</v>
      </c>
      <c r="S14" s="109">
        <v>0</v>
      </c>
      <c r="T14" s="109">
        <v>6</v>
      </c>
      <c r="U14" s="64">
        <f t="shared" si="6"/>
        <v>-6</v>
      </c>
      <c r="V14" s="219" t="s">
        <v>4</v>
      </c>
      <c r="W14" s="66">
        <f>'７月'!D14</f>
        <v>2111</v>
      </c>
      <c r="X14" s="268">
        <f>'７月'!F14:F15</f>
        <v>1678</v>
      </c>
    </row>
    <row r="15" spans="1:24" ht="22.5" customHeight="1">
      <c r="A15" s="212"/>
      <c r="B15" s="204"/>
      <c r="C15" s="59" t="s">
        <v>11</v>
      </c>
      <c r="D15" s="63">
        <f t="shared" si="3"/>
        <v>2234</v>
      </c>
      <c r="E15" s="110">
        <f t="shared" si="0"/>
        <v>-4</v>
      </c>
      <c r="F15" s="206"/>
      <c r="G15" s="201"/>
      <c r="H15" s="109">
        <v>8</v>
      </c>
      <c r="I15" s="109">
        <v>0</v>
      </c>
      <c r="J15" s="109">
        <v>0</v>
      </c>
      <c r="K15" s="111">
        <v>0</v>
      </c>
      <c r="L15" s="113">
        <f t="shared" si="4"/>
        <v>0</v>
      </c>
      <c r="M15" s="109">
        <v>9</v>
      </c>
      <c r="N15" s="109">
        <v>1</v>
      </c>
      <c r="O15" s="109">
        <v>1</v>
      </c>
      <c r="P15" s="111">
        <v>0</v>
      </c>
      <c r="Q15" s="113">
        <f t="shared" si="2"/>
        <v>2</v>
      </c>
      <c r="R15" s="110">
        <f t="shared" si="5"/>
        <v>-2</v>
      </c>
      <c r="S15" s="109">
        <v>0</v>
      </c>
      <c r="T15" s="109">
        <v>1</v>
      </c>
      <c r="U15" s="64">
        <f t="shared" si="6"/>
        <v>-1</v>
      </c>
      <c r="V15" s="219"/>
      <c r="W15" s="66">
        <f>'７月'!D15</f>
        <v>2238</v>
      </c>
      <c r="X15" s="238"/>
    </row>
    <row r="16" spans="1:24" ht="22.5" customHeight="1">
      <c r="A16" s="212" t="s">
        <v>5</v>
      </c>
      <c r="B16" s="203">
        <f>SUM(D16+D17)</f>
        <v>2548</v>
      </c>
      <c r="C16" s="59" t="s">
        <v>10</v>
      </c>
      <c r="D16" s="63">
        <f t="shared" si="3"/>
        <v>1265</v>
      </c>
      <c r="E16" s="110">
        <f t="shared" si="0"/>
        <v>3</v>
      </c>
      <c r="F16" s="205">
        <f>X16+G16</f>
        <v>1336</v>
      </c>
      <c r="G16" s="201">
        <v>0</v>
      </c>
      <c r="H16" s="109">
        <v>7</v>
      </c>
      <c r="I16" s="109">
        <v>0</v>
      </c>
      <c r="J16" s="109">
        <v>1</v>
      </c>
      <c r="K16" s="111">
        <v>1</v>
      </c>
      <c r="L16" s="113">
        <f t="shared" si="4"/>
        <v>2</v>
      </c>
      <c r="M16" s="109">
        <v>1</v>
      </c>
      <c r="N16" s="109">
        <v>1</v>
      </c>
      <c r="O16" s="109">
        <v>1</v>
      </c>
      <c r="P16" s="111">
        <v>1</v>
      </c>
      <c r="Q16" s="113">
        <f t="shared" si="2"/>
        <v>3</v>
      </c>
      <c r="R16" s="110">
        <f t="shared" si="5"/>
        <v>-1</v>
      </c>
      <c r="S16" s="109">
        <v>1</v>
      </c>
      <c r="T16" s="109">
        <v>3</v>
      </c>
      <c r="U16" s="64">
        <f t="shared" si="6"/>
        <v>-2</v>
      </c>
      <c r="V16" s="219" t="s">
        <v>5</v>
      </c>
      <c r="W16" s="66">
        <f>'７月'!D16</f>
        <v>1262</v>
      </c>
      <c r="X16" s="268">
        <f>'７月'!F16:F17</f>
        <v>1336</v>
      </c>
    </row>
    <row r="17" spans="1:24" ht="22.5" customHeight="1">
      <c r="A17" s="212"/>
      <c r="B17" s="204"/>
      <c r="C17" s="59" t="s">
        <v>11</v>
      </c>
      <c r="D17" s="63">
        <f t="shared" si="3"/>
        <v>1283</v>
      </c>
      <c r="E17" s="110">
        <f t="shared" si="0"/>
        <v>-2</v>
      </c>
      <c r="F17" s="206"/>
      <c r="G17" s="201"/>
      <c r="H17" s="109">
        <v>3</v>
      </c>
      <c r="I17" s="109">
        <v>0</v>
      </c>
      <c r="J17" s="109">
        <v>1</v>
      </c>
      <c r="K17" s="111">
        <v>0</v>
      </c>
      <c r="L17" s="113">
        <f t="shared" si="4"/>
        <v>1</v>
      </c>
      <c r="M17" s="109">
        <v>0</v>
      </c>
      <c r="N17" s="109">
        <v>2</v>
      </c>
      <c r="O17" s="109">
        <v>0</v>
      </c>
      <c r="P17" s="111">
        <v>1</v>
      </c>
      <c r="Q17" s="113">
        <f t="shared" si="2"/>
        <v>3</v>
      </c>
      <c r="R17" s="110">
        <f t="shared" si="5"/>
        <v>-2</v>
      </c>
      <c r="S17" s="109">
        <v>0</v>
      </c>
      <c r="T17" s="109">
        <v>3</v>
      </c>
      <c r="U17" s="64">
        <f t="shared" si="6"/>
        <v>-3</v>
      </c>
      <c r="V17" s="219"/>
      <c r="W17" s="66">
        <f>'７月'!D17</f>
        <v>1285</v>
      </c>
      <c r="X17" s="238"/>
    </row>
    <row r="18" spans="1:24" ht="22.5" customHeight="1">
      <c r="A18" s="212" t="s">
        <v>6</v>
      </c>
      <c r="B18" s="203">
        <f>SUM(D18+D19)</f>
        <v>607</v>
      </c>
      <c r="C18" s="59" t="s">
        <v>10</v>
      </c>
      <c r="D18" s="63">
        <f t="shared" si="3"/>
        <v>310</v>
      </c>
      <c r="E18" s="110">
        <f t="shared" si="0"/>
        <v>0</v>
      </c>
      <c r="F18" s="205">
        <f>X18+G18</f>
        <v>317</v>
      </c>
      <c r="G18" s="201">
        <v>-1</v>
      </c>
      <c r="H18" s="109">
        <v>0</v>
      </c>
      <c r="I18" s="109">
        <v>1</v>
      </c>
      <c r="J18" s="109">
        <v>1</v>
      </c>
      <c r="K18" s="111">
        <v>0</v>
      </c>
      <c r="L18" s="113">
        <f t="shared" si="4"/>
        <v>2</v>
      </c>
      <c r="M18" s="109">
        <v>1</v>
      </c>
      <c r="N18" s="109">
        <v>0</v>
      </c>
      <c r="O18" s="109">
        <v>0</v>
      </c>
      <c r="P18" s="111">
        <v>0</v>
      </c>
      <c r="Q18" s="113">
        <f t="shared" si="2"/>
        <v>0</v>
      </c>
      <c r="R18" s="110">
        <f t="shared" si="5"/>
        <v>2</v>
      </c>
      <c r="S18" s="109">
        <v>0</v>
      </c>
      <c r="T18" s="109">
        <v>1</v>
      </c>
      <c r="U18" s="64">
        <f t="shared" si="6"/>
        <v>-1</v>
      </c>
      <c r="V18" s="219" t="s">
        <v>6</v>
      </c>
      <c r="W18" s="66">
        <f>'７月'!D18</f>
        <v>310</v>
      </c>
      <c r="X18" s="268">
        <f>'７月'!F18:F19</f>
        <v>318</v>
      </c>
    </row>
    <row r="19" spans="1:24" ht="22.5" customHeight="1">
      <c r="A19" s="212"/>
      <c r="B19" s="204"/>
      <c r="C19" s="59" t="s">
        <v>11</v>
      </c>
      <c r="D19" s="63">
        <f t="shared" si="3"/>
        <v>297</v>
      </c>
      <c r="E19" s="110">
        <f t="shared" si="0"/>
        <v>0</v>
      </c>
      <c r="F19" s="206"/>
      <c r="G19" s="201"/>
      <c r="H19" s="109">
        <v>0</v>
      </c>
      <c r="I19" s="109">
        <v>0</v>
      </c>
      <c r="J19" s="109">
        <v>1</v>
      </c>
      <c r="K19" s="111">
        <v>0</v>
      </c>
      <c r="L19" s="113">
        <f t="shared" si="4"/>
        <v>1</v>
      </c>
      <c r="M19" s="109">
        <v>0</v>
      </c>
      <c r="N19" s="109">
        <v>1</v>
      </c>
      <c r="O19" s="109">
        <v>0</v>
      </c>
      <c r="P19" s="111">
        <v>0</v>
      </c>
      <c r="Q19" s="113">
        <f t="shared" si="2"/>
        <v>1</v>
      </c>
      <c r="R19" s="110">
        <f t="shared" si="5"/>
        <v>0</v>
      </c>
      <c r="S19" s="109">
        <v>0</v>
      </c>
      <c r="T19" s="109">
        <v>0</v>
      </c>
      <c r="U19" s="64">
        <f t="shared" si="6"/>
        <v>0</v>
      </c>
      <c r="V19" s="219"/>
      <c r="W19" s="66">
        <f>'７月'!D19</f>
        <v>297</v>
      </c>
      <c r="X19" s="238"/>
    </row>
    <row r="20" spans="1:24" ht="22.5" customHeight="1">
      <c r="A20" s="212" t="s">
        <v>7</v>
      </c>
      <c r="B20" s="203">
        <f>SUM(D20+D21)</f>
        <v>687</v>
      </c>
      <c r="C20" s="59" t="s">
        <v>10</v>
      </c>
      <c r="D20" s="63">
        <f t="shared" si="3"/>
        <v>315</v>
      </c>
      <c r="E20" s="110">
        <f t="shared" si="0"/>
        <v>1</v>
      </c>
      <c r="F20" s="205">
        <f>X20+G20</f>
        <v>360</v>
      </c>
      <c r="G20" s="201">
        <v>0</v>
      </c>
      <c r="H20" s="109">
        <v>1</v>
      </c>
      <c r="I20" s="109">
        <v>0</v>
      </c>
      <c r="J20" s="109">
        <v>1</v>
      </c>
      <c r="K20" s="111">
        <v>0</v>
      </c>
      <c r="L20" s="113">
        <f t="shared" si="4"/>
        <v>1</v>
      </c>
      <c r="M20" s="109">
        <v>1</v>
      </c>
      <c r="N20" s="109">
        <v>0</v>
      </c>
      <c r="O20" s="109">
        <v>0</v>
      </c>
      <c r="P20" s="111">
        <v>0</v>
      </c>
      <c r="Q20" s="113">
        <f t="shared" si="2"/>
        <v>0</v>
      </c>
      <c r="R20" s="110">
        <f t="shared" si="5"/>
        <v>1</v>
      </c>
      <c r="S20" s="109">
        <v>0</v>
      </c>
      <c r="T20" s="109">
        <v>0</v>
      </c>
      <c r="U20" s="64">
        <f t="shared" si="6"/>
        <v>0</v>
      </c>
      <c r="V20" s="219" t="s">
        <v>7</v>
      </c>
      <c r="W20" s="66">
        <f>'７月'!D20</f>
        <v>314</v>
      </c>
      <c r="X20" s="268">
        <f>'７月'!F20:F21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3"/>
        <v>372</v>
      </c>
      <c r="E21" s="110">
        <f t="shared" si="0"/>
        <v>-1</v>
      </c>
      <c r="F21" s="206"/>
      <c r="G21" s="201"/>
      <c r="H21" s="109">
        <v>1</v>
      </c>
      <c r="I21" s="109">
        <v>0</v>
      </c>
      <c r="J21" s="109">
        <v>0</v>
      </c>
      <c r="K21" s="111">
        <v>0</v>
      </c>
      <c r="L21" s="113">
        <f t="shared" si="4"/>
        <v>0</v>
      </c>
      <c r="M21" s="109">
        <v>0</v>
      </c>
      <c r="N21" s="109">
        <v>0</v>
      </c>
      <c r="O21" s="109">
        <v>1</v>
      </c>
      <c r="P21" s="111">
        <v>0</v>
      </c>
      <c r="Q21" s="113">
        <f t="shared" si="2"/>
        <v>1</v>
      </c>
      <c r="R21" s="110">
        <f t="shared" si="5"/>
        <v>-1</v>
      </c>
      <c r="S21" s="109">
        <v>0</v>
      </c>
      <c r="T21" s="109">
        <v>1</v>
      </c>
      <c r="U21" s="64">
        <f t="shared" si="6"/>
        <v>-1</v>
      </c>
      <c r="V21" s="219"/>
      <c r="W21" s="66">
        <f>'７月'!D21</f>
        <v>373</v>
      </c>
      <c r="X21" s="238"/>
    </row>
    <row r="22" spans="1:24" ht="22.5" customHeight="1">
      <c r="A22" s="212" t="s">
        <v>8</v>
      </c>
      <c r="B22" s="203">
        <f>SUM(D22+D23)</f>
        <v>3541</v>
      </c>
      <c r="C22" s="59" t="s">
        <v>10</v>
      </c>
      <c r="D22" s="63">
        <f t="shared" si="3"/>
        <v>1620</v>
      </c>
      <c r="E22" s="110">
        <f t="shared" si="0"/>
        <v>4</v>
      </c>
      <c r="F22" s="205">
        <f>X22+G22</f>
        <v>1478</v>
      </c>
      <c r="G22" s="201">
        <v>1</v>
      </c>
      <c r="H22" s="109">
        <v>7</v>
      </c>
      <c r="I22" s="109">
        <v>1</v>
      </c>
      <c r="J22" s="109">
        <v>4</v>
      </c>
      <c r="K22" s="111">
        <v>0</v>
      </c>
      <c r="L22" s="113">
        <f t="shared" si="4"/>
        <v>5</v>
      </c>
      <c r="M22" s="109">
        <v>2</v>
      </c>
      <c r="N22" s="109">
        <v>0</v>
      </c>
      <c r="O22" s="109">
        <v>3</v>
      </c>
      <c r="P22" s="111">
        <v>0</v>
      </c>
      <c r="Q22" s="113">
        <f t="shared" si="2"/>
        <v>3</v>
      </c>
      <c r="R22" s="110">
        <f t="shared" si="5"/>
        <v>2</v>
      </c>
      <c r="S22" s="109">
        <v>0</v>
      </c>
      <c r="T22" s="109">
        <v>3</v>
      </c>
      <c r="U22" s="64">
        <f t="shared" si="6"/>
        <v>-3</v>
      </c>
      <c r="V22" s="219" t="s">
        <v>8</v>
      </c>
      <c r="W22" s="66">
        <f>'７月'!D22</f>
        <v>1616</v>
      </c>
      <c r="X22" s="268">
        <f>'７月'!F22:F23</f>
        <v>1477</v>
      </c>
    </row>
    <row r="23" spans="1:24" ht="22.5" customHeight="1">
      <c r="A23" s="212"/>
      <c r="B23" s="204"/>
      <c r="C23" s="59" t="s">
        <v>11</v>
      </c>
      <c r="D23" s="63">
        <f t="shared" si="3"/>
        <v>1921</v>
      </c>
      <c r="E23" s="110">
        <f t="shared" si="0"/>
        <v>-6</v>
      </c>
      <c r="F23" s="206"/>
      <c r="G23" s="201"/>
      <c r="H23" s="109">
        <v>5</v>
      </c>
      <c r="I23" s="109">
        <v>0</v>
      </c>
      <c r="J23" s="109">
        <v>1</v>
      </c>
      <c r="K23" s="111">
        <v>0</v>
      </c>
      <c r="L23" s="113">
        <f t="shared" si="4"/>
        <v>1</v>
      </c>
      <c r="M23" s="109">
        <v>7</v>
      </c>
      <c r="N23" s="109">
        <v>2</v>
      </c>
      <c r="O23" s="109">
        <v>2</v>
      </c>
      <c r="P23" s="111">
        <v>0</v>
      </c>
      <c r="Q23" s="113">
        <f t="shared" si="2"/>
        <v>4</v>
      </c>
      <c r="R23" s="110">
        <f t="shared" si="5"/>
        <v>-3</v>
      </c>
      <c r="S23" s="109">
        <v>2</v>
      </c>
      <c r="T23" s="109">
        <v>3</v>
      </c>
      <c r="U23" s="64">
        <f t="shared" si="6"/>
        <v>-1</v>
      </c>
      <c r="V23" s="219"/>
      <c r="W23" s="66">
        <f>'７月'!D23</f>
        <v>1927</v>
      </c>
      <c r="X23" s="238"/>
    </row>
    <row r="24" spans="1:24" ht="22.5" customHeight="1">
      <c r="A24" s="212" t="s">
        <v>9</v>
      </c>
      <c r="B24" s="203">
        <f>SUM(D24+D25)</f>
        <v>7807</v>
      </c>
      <c r="C24" s="59" t="s">
        <v>10</v>
      </c>
      <c r="D24" s="63">
        <f t="shared" si="3"/>
        <v>3742</v>
      </c>
      <c r="E24" s="110">
        <f t="shared" si="0"/>
        <v>-5</v>
      </c>
      <c r="F24" s="205">
        <f>X24+G24</f>
        <v>3539</v>
      </c>
      <c r="G24" s="201">
        <v>3</v>
      </c>
      <c r="H24" s="109">
        <v>6</v>
      </c>
      <c r="I24" s="109">
        <v>1</v>
      </c>
      <c r="J24" s="109">
        <v>4</v>
      </c>
      <c r="K24" s="111">
        <v>0</v>
      </c>
      <c r="L24" s="113">
        <f t="shared" si="4"/>
        <v>5</v>
      </c>
      <c r="M24" s="109">
        <v>5</v>
      </c>
      <c r="N24" s="109">
        <v>2</v>
      </c>
      <c r="O24" s="109">
        <v>3</v>
      </c>
      <c r="P24" s="111">
        <v>1</v>
      </c>
      <c r="Q24" s="113">
        <f t="shared" si="2"/>
        <v>6</v>
      </c>
      <c r="R24" s="110">
        <f t="shared" si="5"/>
        <v>-1</v>
      </c>
      <c r="S24" s="109">
        <v>0</v>
      </c>
      <c r="T24" s="109">
        <v>5</v>
      </c>
      <c r="U24" s="64">
        <f t="shared" si="6"/>
        <v>-5</v>
      </c>
      <c r="V24" s="219" t="s">
        <v>9</v>
      </c>
      <c r="W24" s="66">
        <f>'７月'!D24</f>
        <v>3747</v>
      </c>
      <c r="X24" s="268">
        <f>'７月'!F24:F25</f>
        <v>3536</v>
      </c>
    </row>
    <row r="25" spans="1:24" ht="22.5" customHeight="1" thickBot="1">
      <c r="A25" s="213"/>
      <c r="B25" s="218"/>
      <c r="C25" s="67" t="s">
        <v>11</v>
      </c>
      <c r="D25" s="68">
        <f t="shared" si="3"/>
        <v>4065</v>
      </c>
      <c r="E25" s="115">
        <f t="shared" si="0"/>
        <v>-8</v>
      </c>
      <c r="F25" s="207"/>
      <c r="G25" s="202"/>
      <c r="H25" s="114">
        <v>6</v>
      </c>
      <c r="I25" s="114">
        <v>2</v>
      </c>
      <c r="J25" s="114">
        <v>2</v>
      </c>
      <c r="K25" s="119">
        <v>0</v>
      </c>
      <c r="L25" s="69">
        <f t="shared" si="4"/>
        <v>4</v>
      </c>
      <c r="M25" s="114">
        <v>7</v>
      </c>
      <c r="N25" s="114">
        <v>1</v>
      </c>
      <c r="O25" s="114">
        <v>5</v>
      </c>
      <c r="P25" s="119">
        <v>0</v>
      </c>
      <c r="Q25" s="69">
        <f t="shared" si="2"/>
        <v>6</v>
      </c>
      <c r="R25" s="115">
        <f t="shared" si="5"/>
        <v>-2</v>
      </c>
      <c r="S25" s="114">
        <v>0</v>
      </c>
      <c r="T25" s="114">
        <v>5</v>
      </c>
      <c r="U25" s="70">
        <f t="shared" si="6"/>
        <v>-5</v>
      </c>
      <c r="V25" s="220"/>
      <c r="W25" s="71">
        <f>'７月'!D25</f>
        <v>4073</v>
      </c>
      <c r="X25" s="27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abSelected="1" zoomScaleNormal="100" workbookViewId="0"/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99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-45</v>
      </c>
      <c r="F6" s="209">
        <f>X6+G6</f>
        <v>21095</v>
      </c>
      <c r="G6" s="209">
        <f>SUM(G8:G25)</f>
        <v>-56</v>
      </c>
      <c r="H6" s="112">
        <f>SUMIF(C8:C25,"男",H8:H25)</f>
        <v>72</v>
      </c>
      <c r="I6" s="112">
        <f>SUMIF(C8:C25,"男",I8:I25)</f>
        <v>16</v>
      </c>
      <c r="J6" s="112">
        <f>SUMIF(C8:C25,"男",J8:J25)</f>
        <v>22</v>
      </c>
      <c r="K6" s="112">
        <f>SUMIF(C8:C25,"男",K8:K25)</f>
        <v>2</v>
      </c>
      <c r="L6" s="112">
        <f>SUM(I6:K6)</f>
        <v>40</v>
      </c>
      <c r="M6" s="112">
        <f>SUMIF(C8:C25,"男",M8:M25)</f>
        <v>72</v>
      </c>
      <c r="N6" s="112">
        <f>SUMIF(C8:C25,"男",N8:N25)</f>
        <v>33</v>
      </c>
      <c r="O6" s="112">
        <f>SUMIF(C8:C25,"男",O8:O25)</f>
        <v>33</v>
      </c>
      <c r="P6" s="112">
        <f>SUMIF(C8:C25,"男",P8:P25)</f>
        <v>1</v>
      </c>
      <c r="Q6" s="112">
        <f>SUM(N6:P6)</f>
        <v>67</v>
      </c>
      <c r="R6" s="112">
        <f>SUM(L6-Q6)</f>
        <v>-27</v>
      </c>
      <c r="S6" s="112">
        <f>SUMIF(C8:C25,"男",S8:S25)</f>
        <v>6</v>
      </c>
      <c r="T6" s="112">
        <f>SUMIF(C8:C25,"男",T8:T25)</f>
        <v>24</v>
      </c>
      <c r="U6" s="57">
        <f>SUM(S6-T6)</f>
        <v>-18</v>
      </c>
      <c r="V6" s="235" t="s">
        <v>0</v>
      </c>
      <c r="W6" s="58">
        <f>SUMIF(C8:C25,"男",W8:W25)</f>
        <v>21795</v>
      </c>
      <c r="X6" s="227">
        <f>SUM(X8:X25)</f>
        <v>21151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-49</v>
      </c>
      <c r="F7" s="210"/>
      <c r="G7" s="210"/>
      <c r="H7" s="113">
        <f>SUMIF(C8:C25,"女",H8:H25)</f>
        <v>62</v>
      </c>
      <c r="I7" s="113">
        <f>SUMIF(C8:C25,"女",I8:I25)</f>
        <v>14</v>
      </c>
      <c r="J7" s="113">
        <f>SUMIF(C8:C25,"女",J8:J25)</f>
        <v>14</v>
      </c>
      <c r="K7" s="113">
        <f>SUMIF(C8:C25,"女",K8:K25)</f>
        <v>0</v>
      </c>
      <c r="L7" s="110">
        <f>SUM(I7:K7)</f>
        <v>28</v>
      </c>
      <c r="M7" s="113">
        <f>SUMIF(C8:C25,"女",M8:M25)</f>
        <v>62</v>
      </c>
      <c r="N7" s="113">
        <f>SUMIF(C8:C25,"女",N8:N25)</f>
        <v>20</v>
      </c>
      <c r="O7" s="113">
        <f>SUMIF(C8:C25,"女",O8:O25)</f>
        <v>19</v>
      </c>
      <c r="P7" s="113">
        <f>SUMIF(C8:C25,"女",P8:P25)</f>
        <v>0</v>
      </c>
      <c r="Q7" s="113">
        <f t="shared" ref="Q7" si="1">SUM(N7:P7)</f>
        <v>39</v>
      </c>
      <c r="R7" s="110">
        <f>SUM(L7-Q7)</f>
        <v>-11</v>
      </c>
      <c r="S7" s="110">
        <f>SUMIF(C8:C25,"女",S8:S25)</f>
        <v>3</v>
      </c>
      <c r="T7" s="110">
        <f ca="1">SUMIF(C8:C44,"女",T8:T25)</f>
        <v>41</v>
      </c>
      <c r="U7" s="60">
        <f ca="1">SUM(S7-T7)</f>
        <v>-38</v>
      </c>
      <c r="V7" s="236"/>
      <c r="W7" s="61">
        <f>SUMIF(C8:C25,"女",W8:W25)</f>
        <v>24383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-1</v>
      </c>
      <c r="F8" s="211">
        <f>X8+G8</f>
        <v>2188</v>
      </c>
      <c r="G8" s="272">
        <v>-4</v>
      </c>
      <c r="H8" s="111">
        <v>12</v>
      </c>
      <c r="I8" s="111">
        <v>2</v>
      </c>
      <c r="J8" s="111">
        <v>1</v>
      </c>
      <c r="K8" s="111">
        <v>0</v>
      </c>
      <c r="L8" s="110">
        <f t="shared" ref="L8:L25" si="2">SUM(I8:K8)</f>
        <v>3</v>
      </c>
      <c r="M8" s="111">
        <v>13</v>
      </c>
      <c r="N8" s="111">
        <v>2</v>
      </c>
      <c r="O8" s="111">
        <v>1</v>
      </c>
      <c r="P8" s="111">
        <v>0</v>
      </c>
      <c r="Q8" s="110">
        <f t="shared" ref="Q8:Q25" si="3">SUM(N8:P8)</f>
        <v>3</v>
      </c>
      <c r="R8" s="110">
        <f>SUM(L8-Q8)</f>
        <v>0</v>
      </c>
      <c r="S8" s="111">
        <v>1</v>
      </c>
      <c r="T8" s="111">
        <v>1</v>
      </c>
      <c r="U8" s="64">
        <f>SUM(S8-T8)</f>
        <v>0</v>
      </c>
      <c r="V8" s="237" t="s">
        <v>1</v>
      </c>
      <c r="W8" s="65">
        <f>'８月'!D8</f>
        <v>2328</v>
      </c>
      <c r="X8" s="238">
        <f>'８月'!F8:F9</f>
        <v>2192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-11</v>
      </c>
      <c r="F9" s="206"/>
      <c r="G9" s="208"/>
      <c r="H9" s="109">
        <v>11</v>
      </c>
      <c r="I9" s="109">
        <v>0</v>
      </c>
      <c r="J9" s="109">
        <v>1</v>
      </c>
      <c r="K9" s="109">
        <v>0</v>
      </c>
      <c r="L9" s="113">
        <f t="shared" si="2"/>
        <v>1</v>
      </c>
      <c r="M9" s="109">
        <v>14</v>
      </c>
      <c r="N9" s="109">
        <v>1</v>
      </c>
      <c r="O9" s="109">
        <v>3</v>
      </c>
      <c r="P9" s="109">
        <v>0</v>
      </c>
      <c r="Q9" s="113">
        <f t="shared" si="3"/>
        <v>4</v>
      </c>
      <c r="R9" s="110">
        <f t="shared" ref="R9:R25" si="5">SUM(L9-Q9)</f>
        <v>-3</v>
      </c>
      <c r="S9" s="109">
        <v>1</v>
      </c>
      <c r="T9" s="109">
        <v>6</v>
      </c>
      <c r="U9" s="64">
        <f t="shared" ref="U9:U25" si="6">SUM(S9-T9)</f>
        <v>-5</v>
      </c>
      <c r="V9" s="219"/>
      <c r="W9" s="65">
        <f>'８月'!D9</f>
        <v>2769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-15</v>
      </c>
      <c r="F10" s="205">
        <f>X10+G10</f>
        <v>8029</v>
      </c>
      <c r="G10" s="272">
        <v>-19</v>
      </c>
      <c r="H10" s="109">
        <v>31</v>
      </c>
      <c r="I10" s="109">
        <v>5</v>
      </c>
      <c r="J10" s="109">
        <v>12</v>
      </c>
      <c r="K10" s="109">
        <v>1</v>
      </c>
      <c r="L10" s="113">
        <f t="shared" si="2"/>
        <v>18</v>
      </c>
      <c r="M10" s="109">
        <v>24</v>
      </c>
      <c r="N10" s="109">
        <v>16</v>
      </c>
      <c r="O10" s="109">
        <v>18</v>
      </c>
      <c r="P10" s="109">
        <v>1</v>
      </c>
      <c r="Q10" s="113">
        <f t="shared" si="3"/>
        <v>35</v>
      </c>
      <c r="R10" s="110">
        <f t="shared" si="5"/>
        <v>-17</v>
      </c>
      <c r="S10" s="109">
        <v>3</v>
      </c>
      <c r="T10" s="109">
        <v>8</v>
      </c>
      <c r="U10" s="64">
        <f t="shared" si="6"/>
        <v>-5</v>
      </c>
      <c r="V10" s="219" t="s">
        <v>2</v>
      </c>
      <c r="W10" s="66">
        <f>'８月'!D10</f>
        <v>8175</v>
      </c>
      <c r="X10" s="238">
        <f>'８月'!F10:F11</f>
        <v>8048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8"/>
      <c r="H11" s="109">
        <v>24</v>
      </c>
      <c r="I11" s="109">
        <v>12</v>
      </c>
      <c r="J11" s="109">
        <v>4</v>
      </c>
      <c r="K11" s="109">
        <v>0</v>
      </c>
      <c r="L11" s="113">
        <f t="shared" si="2"/>
        <v>16</v>
      </c>
      <c r="M11" s="109">
        <v>14</v>
      </c>
      <c r="N11" s="109">
        <v>12</v>
      </c>
      <c r="O11" s="109">
        <v>6</v>
      </c>
      <c r="P11" s="109">
        <v>0</v>
      </c>
      <c r="Q11" s="113">
        <f t="shared" si="3"/>
        <v>18</v>
      </c>
      <c r="R11" s="110">
        <f t="shared" si="5"/>
        <v>-2</v>
      </c>
      <c r="S11" s="109">
        <v>2</v>
      </c>
      <c r="T11" s="109">
        <v>10</v>
      </c>
      <c r="U11" s="64">
        <f t="shared" si="6"/>
        <v>-8</v>
      </c>
      <c r="V11" s="219"/>
      <c r="W11" s="66">
        <f>'８月'!D11</f>
        <v>9213</v>
      </c>
      <c r="X11" s="239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-4</v>
      </c>
      <c r="F12" s="205">
        <f>X12+G12</f>
        <v>2197</v>
      </c>
      <c r="G12" s="272">
        <v>-6</v>
      </c>
      <c r="H12" s="109">
        <v>5</v>
      </c>
      <c r="I12" s="109">
        <v>1</v>
      </c>
      <c r="J12" s="109">
        <v>4</v>
      </c>
      <c r="K12" s="109">
        <v>0</v>
      </c>
      <c r="L12" s="113">
        <f t="shared" si="2"/>
        <v>5</v>
      </c>
      <c r="M12" s="109">
        <v>5</v>
      </c>
      <c r="N12" s="109">
        <v>2</v>
      </c>
      <c r="O12" s="109">
        <v>4</v>
      </c>
      <c r="P12" s="109">
        <v>0</v>
      </c>
      <c r="Q12" s="113">
        <f t="shared" si="3"/>
        <v>6</v>
      </c>
      <c r="R12" s="110">
        <f t="shared" si="5"/>
        <v>-1</v>
      </c>
      <c r="S12" s="109">
        <v>0</v>
      </c>
      <c r="T12" s="109">
        <v>3</v>
      </c>
      <c r="U12" s="64">
        <f t="shared" si="6"/>
        <v>-3</v>
      </c>
      <c r="V12" s="219" t="s">
        <v>3</v>
      </c>
      <c r="W12" s="66">
        <f>'８月'!D12</f>
        <v>1943</v>
      </c>
      <c r="X12" s="238">
        <f>'８月'!F12:F13</f>
        <v>2203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-6</v>
      </c>
      <c r="F13" s="206"/>
      <c r="G13" s="208"/>
      <c r="H13" s="109">
        <v>5</v>
      </c>
      <c r="I13" s="109">
        <v>0</v>
      </c>
      <c r="J13" s="109">
        <v>4</v>
      </c>
      <c r="K13" s="109">
        <v>0</v>
      </c>
      <c r="L13" s="113">
        <f t="shared" si="2"/>
        <v>4</v>
      </c>
      <c r="M13" s="109">
        <v>5</v>
      </c>
      <c r="N13" s="109">
        <v>2</v>
      </c>
      <c r="O13" s="109">
        <v>3</v>
      </c>
      <c r="P13" s="109">
        <v>0</v>
      </c>
      <c r="Q13" s="113">
        <f t="shared" si="3"/>
        <v>5</v>
      </c>
      <c r="R13" s="110">
        <f t="shared" si="5"/>
        <v>-1</v>
      </c>
      <c r="S13" s="109">
        <v>0</v>
      </c>
      <c r="T13" s="109">
        <v>5</v>
      </c>
      <c r="U13" s="64">
        <f t="shared" si="6"/>
        <v>-5</v>
      </c>
      <c r="V13" s="219"/>
      <c r="W13" s="66">
        <f>'８月'!D13</f>
        <v>2229</v>
      </c>
      <c r="X13" s="239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-9</v>
      </c>
      <c r="F14" s="205">
        <f>X14+G14</f>
        <v>1670</v>
      </c>
      <c r="G14" s="272">
        <v>-8</v>
      </c>
      <c r="H14" s="109">
        <v>4</v>
      </c>
      <c r="I14" s="109">
        <v>0</v>
      </c>
      <c r="J14" s="109">
        <v>1</v>
      </c>
      <c r="K14" s="109">
        <v>0</v>
      </c>
      <c r="L14" s="113">
        <f t="shared" si="2"/>
        <v>1</v>
      </c>
      <c r="M14" s="109">
        <v>6</v>
      </c>
      <c r="N14" s="109">
        <v>3</v>
      </c>
      <c r="O14" s="109">
        <v>2</v>
      </c>
      <c r="P14" s="109">
        <v>0</v>
      </c>
      <c r="Q14" s="113">
        <f t="shared" si="3"/>
        <v>5</v>
      </c>
      <c r="R14" s="110">
        <f t="shared" si="5"/>
        <v>-4</v>
      </c>
      <c r="S14" s="109">
        <v>0</v>
      </c>
      <c r="T14" s="109">
        <v>3</v>
      </c>
      <c r="U14" s="64">
        <f t="shared" si="6"/>
        <v>-3</v>
      </c>
      <c r="V14" s="219" t="s">
        <v>4</v>
      </c>
      <c r="W14" s="66">
        <f>'８月'!D14</f>
        <v>2097</v>
      </c>
      <c r="X14" s="238">
        <f>'８月'!F14:F15</f>
        <v>1678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-5</v>
      </c>
      <c r="F15" s="206"/>
      <c r="G15" s="208"/>
      <c r="H15" s="109">
        <v>6</v>
      </c>
      <c r="I15" s="109">
        <v>0</v>
      </c>
      <c r="J15" s="109">
        <v>0</v>
      </c>
      <c r="K15" s="109">
        <v>0</v>
      </c>
      <c r="L15" s="113">
        <f t="shared" si="2"/>
        <v>0</v>
      </c>
      <c r="M15" s="109">
        <v>6</v>
      </c>
      <c r="N15" s="109">
        <v>1</v>
      </c>
      <c r="O15" s="109">
        <v>1</v>
      </c>
      <c r="P15" s="109">
        <v>0</v>
      </c>
      <c r="Q15" s="113">
        <f t="shared" si="3"/>
        <v>2</v>
      </c>
      <c r="R15" s="110">
        <f t="shared" si="5"/>
        <v>-2</v>
      </c>
      <c r="S15" s="109">
        <v>0</v>
      </c>
      <c r="T15" s="109">
        <v>3</v>
      </c>
      <c r="U15" s="64">
        <f t="shared" si="6"/>
        <v>-3</v>
      </c>
      <c r="V15" s="219"/>
      <c r="W15" s="66">
        <f>'８月'!D15</f>
        <v>2234</v>
      </c>
      <c r="X15" s="239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-5</v>
      </c>
      <c r="F16" s="205">
        <f>X16+G16</f>
        <v>1330</v>
      </c>
      <c r="G16" s="272">
        <v>-6</v>
      </c>
      <c r="H16" s="109">
        <v>4</v>
      </c>
      <c r="I16" s="109">
        <v>2</v>
      </c>
      <c r="J16" s="109">
        <v>1</v>
      </c>
      <c r="K16" s="109">
        <v>0</v>
      </c>
      <c r="L16" s="113">
        <f t="shared" si="2"/>
        <v>3</v>
      </c>
      <c r="M16" s="109">
        <v>8</v>
      </c>
      <c r="N16" s="109">
        <v>0</v>
      </c>
      <c r="O16" s="109">
        <v>2</v>
      </c>
      <c r="P16" s="109">
        <v>0</v>
      </c>
      <c r="Q16" s="113">
        <f t="shared" si="3"/>
        <v>2</v>
      </c>
      <c r="R16" s="110">
        <f t="shared" si="5"/>
        <v>1</v>
      </c>
      <c r="S16" s="109">
        <v>0</v>
      </c>
      <c r="T16" s="109">
        <v>2</v>
      </c>
      <c r="U16" s="64">
        <f t="shared" si="6"/>
        <v>-2</v>
      </c>
      <c r="V16" s="219" t="s">
        <v>5</v>
      </c>
      <c r="W16" s="66">
        <f>'８月'!D16</f>
        <v>1265</v>
      </c>
      <c r="X16" s="238">
        <f>'８月'!F16:F17</f>
        <v>1336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-12</v>
      </c>
      <c r="F17" s="206"/>
      <c r="G17" s="208"/>
      <c r="H17" s="109">
        <v>2</v>
      </c>
      <c r="I17" s="109">
        <v>0</v>
      </c>
      <c r="J17" s="109">
        <v>0</v>
      </c>
      <c r="K17" s="109">
        <v>0</v>
      </c>
      <c r="L17" s="113">
        <f t="shared" si="2"/>
        <v>0</v>
      </c>
      <c r="M17" s="109">
        <v>8</v>
      </c>
      <c r="N17" s="109">
        <v>0</v>
      </c>
      <c r="O17" s="109">
        <v>1</v>
      </c>
      <c r="P17" s="109">
        <v>0</v>
      </c>
      <c r="Q17" s="113">
        <f t="shared" si="3"/>
        <v>1</v>
      </c>
      <c r="R17" s="110">
        <f t="shared" si="5"/>
        <v>-1</v>
      </c>
      <c r="S17" s="109">
        <v>0</v>
      </c>
      <c r="T17" s="109">
        <v>5</v>
      </c>
      <c r="U17" s="64">
        <f t="shared" si="6"/>
        <v>-5</v>
      </c>
      <c r="V17" s="219"/>
      <c r="W17" s="66">
        <f>'８月'!D17</f>
        <v>1283</v>
      </c>
      <c r="X17" s="239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1</v>
      </c>
      <c r="F18" s="205">
        <f>X18+G18</f>
        <v>317</v>
      </c>
      <c r="G18" s="272">
        <v>0</v>
      </c>
      <c r="H18" s="109">
        <v>0</v>
      </c>
      <c r="I18" s="109">
        <v>1</v>
      </c>
      <c r="J18" s="109">
        <v>1</v>
      </c>
      <c r="K18" s="109">
        <v>0</v>
      </c>
      <c r="L18" s="113">
        <f t="shared" si="2"/>
        <v>2</v>
      </c>
      <c r="M18" s="109">
        <v>0</v>
      </c>
      <c r="N18" s="109">
        <v>1</v>
      </c>
      <c r="O18" s="109">
        <v>0</v>
      </c>
      <c r="P18" s="109">
        <v>0</v>
      </c>
      <c r="Q18" s="113">
        <f t="shared" si="3"/>
        <v>1</v>
      </c>
      <c r="R18" s="110">
        <f t="shared" si="5"/>
        <v>1</v>
      </c>
      <c r="S18" s="109">
        <v>0</v>
      </c>
      <c r="T18" s="109">
        <v>0</v>
      </c>
      <c r="U18" s="64">
        <f t="shared" si="6"/>
        <v>0</v>
      </c>
      <c r="V18" s="219" t="s">
        <v>6</v>
      </c>
      <c r="W18" s="66">
        <f>'８月'!D18</f>
        <v>310</v>
      </c>
      <c r="X18" s="238">
        <f>'８月'!F18:F19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8"/>
      <c r="H19" s="109">
        <v>0</v>
      </c>
      <c r="I19" s="109">
        <v>1</v>
      </c>
      <c r="J19" s="109">
        <v>0</v>
      </c>
      <c r="K19" s="109">
        <v>0</v>
      </c>
      <c r="L19" s="113">
        <f t="shared" si="2"/>
        <v>1</v>
      </c>
      <c r="M19" s="109">
        <v>0</v>
      </c>
      <c r="N19" s="109">
        <v>0</v>
      </c>
      <c r="O19" s="109">
        <v>0</v>
      </c>
      <c r="P19" s="109">
        <v>0</v>
      </c>
      <c r="Q19" s="113">
        <f t="shared" si="3"/>
        <v>0</v>
      </c>
      <c r="R19" s="110">
        <f t="shared" si="5"/>
        <v>1</v>
      </c>
      <c r="S19" s="109">
        <v>0</v>
      </c>
      <c r="T19" s="109">
        <v>1</v>
      </c>
      <c r="U19" s="64">
        <f t="shared" si="6"/>
        <v>-1</v>
      </c>
      <c r="V19" s="219"/>
      <c r="W19" s="66">
        <f>'８月'!D19</f>
        <v>297</v>
      </c>
      <c r="X19" s="239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-2</v>
      </c>
      <c r="F20" s="205">
        <f>X20+G20</f>
        <v>360</v>
      </c>
      <c r="G20" s="272">
        <v>0</v>
      </c>
      <c r="H20" s="109">
        <v>0</v>
      </c>
      <c r="I20" s="109">
        <v>0</v>
      </c>
      <c r="J20" s="109">
        <v>1</v>
      </c>
      <c r="K20" s="109">
        <v>0</v>
      </c>
      <c r="L20" s="113">
        <f t="shared" si="2"/>
        <v>1</v>
      </c>
      <c r="M20" s="109">
        <v>0</v>
      </c>
      <c r="N20" s="109">
        <v>1</v>
      </c>
      <c r="O20" s="109">
        <v>1</v>
      </c>
      <c r="P20" s="109">
        <v>0</v>
      </c>
      <c r="Q20" s="113">
        <f t="shared" si="3"/>
        <v>2</v>
      </c>
      <c r="R20" s="110">
        <f t="shared" si="5"/>
        <v>-1</v>
      </c>
      <c r="S20" s="109">
        <v>0</v>
      </c>
      <c r="T20" s="109">
        <v>1</v>
      </c>
      <c r="U20" s="64">
        <f t="shared" si="6"/>
        <v>-1</v>
      </c>
      <c r="V20" s="219" t="s">
        <v>7</v>
      </c>
      <c r="W20" s="66">
        <f>'８月'!D20</f>
        <v>315</v>
      </c>
      <c r="X20" s="238">
        <f>'８月'!F20:F21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1</v>
      </c>
      <c r="F21" s="206"/>
      <c r="G21" s="208"/>
      <c r="H21" s="109">
        <v>1</v>
      </c>
      <c r="I21" s="109">
        <v>1</v>
      </c>
      <c r="J21" s="109">
        <v>0</v>
      </c>
      <c r="K21" s="109">
        <v>0</v>
      </c>
      <c r="L21" s="113">
        <f t="shared" si="2"/>
        <v>1</v>
      </c>
      <c r="M21" s="109">
        <v>0</v>
      </c>
      <c r="N21" s="109">
        <v>1</v>
      </c>
      <c r="O21" s="109">
        <v>0</v>
      </c>
      <c r="P21" s="109">
        <v>0</v>
      </c>
      <c r="Q21" s="113">
        <f t="shared" si="3"/>
        <v>1</v>
      </c>
      <c r="R21" s="110">
        <f t="shared" si="5"/>
        <v>0</v>
      </c>
      <c r="S21" s="109">
        <v>0</v>
      </c>
      <c r="T21" s="109">
        <v>0</v>
      </c>
      <c r="U21" s="64">
        <f t="shared" si="6"/>
        <v>0</v>
      </c>
      <c r="V21" s="219"/>
      <c r="W21" s="66">
        <f>'８月'!D21</f>
        <v>372</v>
      </c>
      <c r="X21" s="239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-1</v>
      </c>
      <c r="F22" s="205">
        <f>X22+G22</f>
        <v>1474</v>
      </c>
      <c r="G22" s="272">
        <v>-4</v>
      </c>
      <c r="H22" s="109">
        <v>6</v>
      </c>
      <c r="I22" s="109">
        <v>2</v>
      </c>
      <c r="J22" s="109">
        <v>0</v>
      </c>
      <c r="K22" s="109">
        <v>0</v>
      </c>
      <c r="L22" s="113">
        <f t="shared" si="2"/>
        <v>2</v>
      </c>
      <c r="M22" s="109">
        <v>4</v>
      </c>
      <c r="N22" s="109">
        <v>3</v>
      </c>
      <c r="O22" s="109">
        <v>1</v>
      </c>
      <c r="P22" s="109">
        <v>0</v>
      </c>
      <c r="Q22" s="113">
        <f t="shared" si="3"/>
        <v>4</v>
      </c>
      <c r="R22" s="110">
        <f t="shared" si="5"/>
        <v>-2</v>
      </c>
      <c r="S22" s="109">
        <v>2</v>
      </c>
      <c r="T22" s="109">
        <v>3</v>
      </c>
      <c r="U22" s="64">
        <f t="shared" si="6"/>
        <v>-1</v>
      </c>
      <c r="V22" s="219" t="s">
        <v>8</v>
      </c>
      <c r="W22" s="66">
        <f>'８月'!D22</f>
        <v>1620</v>
      </c>
      <c r="X22" s="238">
        <f>'８月'!F22:F23</f>
        <v>1478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-3</v>
      </c>
      <c r="F23" s="206"/>
      <c r="G23" s="208"/>
      <c r="H23" s="109">
        <v>8</v>
      </c>
      <c r="I23" s="109">
        <v>0</v>
      </c>
      <c r="J23" s="109">
        <v>1</v>
      </c>
      <c r="K23" s="109">
        <v>0</v>
      </c>
      <c r="L23" s="113">
        <f t="shared" si="2"/>
        <v>1</v>
      </c>
      <c r="M23" s="109">
        <v>6</v>
      </c>
      <c r="N23" s="109">
        <v>2</v>
      </c>
      <c r="O23" s="109">
        <v>2</v>
      </c>
      <c r="P23" s="109">
        <v>0</v>
      </c>
      <c r="Q23" s="113">
        <f t="shared" si="3"/>
        <v>4</v>
      </c>
      <c r="R23" s="110">
        <f t="shared" si="5"/>
        <v>-3</v>
      </c>
      <c r="S23" s="109">
        <v>0</v>
      </c>
      <c r="T23" s="109">
        <v>2</v>
      </c>
      <c r="U23" s="64">
        <f t="shared" si="6"/>
        <v>-2</v>
      </c>
      <c r="V23" s="219"/>
      <c r="W23" s="66">
        <f>'８月'!D23</f>
        <v>1921</v>
      </c>
      <c r="X23" s="239"/>
    </row>
    <row r="24" spans="1:24" ht="22.5" customHeight="1">
      <c r="A24" s="212" t="s">
        <v>9</v>
      </c>
      <c r="B24" s="204">
        <f>SUM(D24+D25)</f>
        <v>7785</v>
      </c>
      <c r="C24" s="59" t="s">
        <v>10</v>
      </c>
      <c r="D24" s="63">
        <f t="shared" si="4"/>
        <v>3733</v>
      </c>
      <c r="E24" s="110">
        <f t="shared" si="0"/>
        <v>-9</v>
      </c>
      <c r="F24" s="205">
        <f>X24+G24</f>
        <v>3530</v>
      </c>
      <c r="G24" s="272">
        <v>-9</v>
      </c>
      <c r="H24" s="109">
        <v>10</v>
      </c>
      <c r="I24" s="109">
        <v>3</v>
      </c>
      <c r="J24" s="109">
        <v>1</v>
      </c>
      <c r="K24" s="109">
        <v>1</v>
      </c>
      <c r="L24" s="113">
        <f t="shared" si="2"/>
        <v>5</v>
      </c>
      <c r="M24" s="109">
        <v>12</v>
      </c>
      <c r="N24" s="109">
        <v>5</v>
      </c>
      <c r="O24" s="109">
        <v>4</v>
      </c>
      <c r="P24" s="109">
        <v>0</v>
      </c>
      <c r="Q24" s="113">
        <f t="shared" si="3"/>
        <v>9</v>
      </c>
      <c r="R24" s="110">
        <f t="shared" si="5"/>
        <v>-4</v>
      </c>
      <c r="S24" s="109">
        <v>0</v>
      </c>
      <c r="T24" s="109">
        <v>3</v>
      </c>
      <c r="U24" s="64">
        <f t="shared" si="6"/>
        <v>-3</v>
      </c>
      <c r="V24" s="219" t="s">
        <v>9</v>
      </c>
      <c r="W24" s="66">
        <f>'８月'!D24</f>
        <v>3742</v>
      </c>
      <c r="X24" s="239">
        <f>'８月'!F24:F25</f>
        <v>3539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-13</v>
      </c>
      <c r="F25" s="207"/>
      <c r="G25" s="273"/>
      <c r="H25" s="114">
        <v>5</v>
      </c>
      <c r="I25" s="114">
        <v>0</v>
      </c>
      <c r="J25" s="114">
        <v>4</v>
      </c>
      <c r="K25" s="114">
        <v>0</v>
      </c>
      <c r="L25" s="69">
        <f t="shared" si="2"/>
        <v>4</v>
      </c>
      <c r="M25" s="114">
        <v>9</v>
      </c>
      <c r="N25" s="114">
        <v>1</v>
      </c>
      <c r="O25" s="114">
        <v>3</v>
      </c>
      <c r="P25" s="114">
        <v>0</v>
      </c>
      <c r="Q25" s="69">
        <f t="shared" si="3"/>
        <v>4</v>
      </c>
      <c r="R25" s="115">
        <f t="shared" si="5"/>
        <v>0</v>
      </c>
      <c r="S25" s="114">
        <v>0</v>
      </c>
      <c r="T25" s="114">
        <v>9</v>
      </c>
      <c r="U25" s="70">
        <f t="shared" si="6"/>
        <v>-9</v>
      </c>
      <c r="V25" s="220"/>
      <c r="W25" s="71">
        <f>'８月'!D25</f>
        <v>4065</v>
      </c>
      <c r="X25" s="24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3"/>
      <c r="G1" s="3"/>
    </row>
    <row r="2" spans="1:24" ht="22.5" customHeight="1" thickBot="1">
      <c r="B2" s="194" t="s">
        <v>89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08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'９月'!D8</f>
        <v>2327</v>
      </c>
      <c r="X8" s="238">
        <f>'９月'!F8:F9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1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'９月'!D9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>X10+G10</f>
        <v>8029</v>
      </c>
      <c r="G10" s="201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5">
        <f>'９月'!D10</f>
        <v>8160</v>
      </c>
      <c r="X10" s="238">
        <f>'９月'!F10:F11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5">
        <f>'９月'!D11</f>
        <v>9213</v>
      </c>
      <c r="X11" s="239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>X12+G12</f>
        <v>2197</v>
      </c>
      <c r="G12" s="201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5">
        <f>'９月'!D12</f>
        <v>1939</v>
      </c>
      <c r="X12" s="238">
        <f>'９月'!F12:F13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5">
        <f>'９月'!D13</f>
        <v>2223</v>
      </c>
      <c r="X13" s="239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>X14+G14</f>
        <v>1670</v>
      </c>
      <c r="G14" s="201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5">
        <f>'９月'!D14</f>
        <v>2088</v>
      </c>
      <c r="X14" s="238">
        <f>'９月'!F14:F15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5">
        <f>'９月'!D15</f>
        <v>2229</v>
      </c>
      <c r="X15" s="239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>X16+G16</f>
        <v>1330</v>
      </c>
      <c r="G16" s="201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5">
        <f>'９月'!D16</f>
        <v>1260</v>
      </c>
      <c r="X16" s="238">
        <f>'９月'!F16:F17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5">
        <f>'９月'!D17</f>
        <v>1271</v>
      </c>
      <c r="X17" s="239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>X18+G18</f>
        <v>317</v>
      </c>
      <c r="G18" s="201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5">
        <f>'９月'!D18</f>
        <v>311</v>
      </c>
      <c r="X18" s="238">
        <f>'９月'!F18:F19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5">
        <f>'９月'!D19</f>
        <v>297</v>
      </c>
      <c r="X19" s="239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>X20+G20</f>
        <v>360</v>
      </c>
      <c r="G20" s="201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5">
        <f>'９月'!D20</f>
        <v>313</v>
      </c>
      <c r="X20" s="238">
        <f>'９月'!F20:F21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5">
        <f>'９月'!D21</f>
        <v>373</v>
      </c>
      <c r="X21" s="239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>X22+G22</f>
        <v>1474</v>
      </c>
      <c r="G22" s="201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5">
        <f>'９月'!D22</f>
        <v>1619</v>
      </c>
      <c r="X22" s="238">
        <f>'９月'!F22:F23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5">
        <f>'９月'!D23</f>
        <v>1918</v>
      </c>
      <c r="X23" s="239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>X24+G24</f>
        <v>3530</v>
      </c>
      <c r="G24" s="201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5">
        <f>'９月'!D24</f>
        <v>3733</v>
      </c>
      <c r="X24" s="239">
        <f>'９月'!F24:F25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02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71">
        <f>'９月'!D25</f>
        <v>4052</v>
      </c>
      <c r="X25" s="24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75"/>
      <c r="G1" s="3"/>
    </row>
    <row r="2" spans="1:24" ht="22.5" customHeight="1" thickBot="1">
      <c r="B2" s="194" t="s">
        <v>90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08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'１０月'!D8</f>
        <v>2327</v>
      </c>
      <c r="X8" s="238">
        <f>'１０月'!F8:F9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1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'１０月'!D9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 t="shared" ref="F10" si="7">X10+G10</f>
        <v>8029</v>
      </c>
      <c r="G10" s="201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5">
        <f>'１０月'!D10</f>
        <v>8160</v>
      </c>
      <c r="X10" s="238">
        <f>'１０月'!F10:F11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5">
        <f>'１０月'!D11</f>
        <v>9213</v>
      </c>
      <c r="X11" s="239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 t="shared" ref="F12" si="8">X12+G12</f>
        <v>2197</v>
      </c>
      <c r="G12" s="201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5">
        <f>'１０月'!D12</f>
        <v>1939</v>
      </c>
      <c r="X12" s="238">
        <f>'１０月'!F12:F13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5">
        <f>'１０月'!D13</f>
        <v>2223</v>
      </c>
      <c r="X13" s="239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 t="shared" ref="F14" si="9">X14+G14</f>
        <v>1670</v>
      </c>
      <c r="G14" s="201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5">
        <f>'１０月'!D14</f>
        <v>2088</v>
      </c>
      <c r="X14" s="238">
        <f>'１０月'!F14:F15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5">
        <f>'１０月'!D15</f>
        <v>2229</v>
      </c>
      <c r="X15" s="239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 t="shared" ref="F16" si="10">X16+G16</f>
        <v>1330</v>
      </c>
      <c r="G16" s="201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5">
        <f>'１０月'!D16</f>
        <v>1260</v>
      </c>
      <c r="X16" s="238">
        <f>'１０月'!F16:F17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5">
        <f>'１０月'!D17</f>
        <v>1271</v>
      </c>
      <c r="X17" s="239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 t="shared" ref="F18" si="11">X18+G18</f>
        <v>317</v>
      </c>
      <c r="G18" s="201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5">
        <f>'１０月'!D18</f>
        <v>311</v>
      </c>
      <c r="X18" s="238">
        <f>'１０月'!F18:F19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5">
        <f>'１０月'!D19</f>
        <v>297</v>
      </c>
      <c r="X19" s="239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 t="shared" ref="F20" si="12">X20+G20</f>
        <v>360</v>
      </c>
      <c r="G20" s="201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5">
        <f>'１０月'!D20</f>
        <v>313</v>
      </c>
      <c r="X20" s="238">
        <f>'１０月'!F20:F21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5">
        <f>'１０月'!D21</f>
        <v>373</v>
      </c>
      <c r="X21" s="239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 t="shared" ref="F22" si="13">X22+G22</f>
        <v>1474</v>
      </c>
      <c r="G22" s="201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5">
        <f>'１０月'!D22</f>
        <v>1619</v>
      </c>
      <c r="X22" s="238">
        <f>'１０月'!F22:F23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5">
        <f>'１０月'!D23</f>
        <v>1918</v>
      </c>
      <c r="X23" s="239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 t="shared" ref="F24" si="14">X24+G24</f>
        <v>3530</v>
      </c>
      <c r="G24" s="201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5">
        <f>'１０月'!D24</f>
        <v>3733</v>
      </c>
      <c r="X24" s="239">
        <f>'１０月'!F24:F25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02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120">
        <f>'１０月'!D25</f>
        <v>4052</v>
      </c>
      <c r="X25" s="24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18" width="5.625" customWidth="1"/>
    <col min="19" max="19" width="7.75" bestFit="1" customWidth="1"/>
    <col min="20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75"/>
      <c r="G1" s="3"/>
    </row>
    <row r="2" spans="1:24" ht="22.5" customHeight="1" thickBot="1">
      <c r="B2" s="194" t="s">
        <v>91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72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'１１月'!D8</f>
        <v>2327</v>
      </c>
      <c r="X8" s="238">
        <f>'１１月'!F8:F9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8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'１１月'!D9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 t="shared" ref="F10" si="7">X10+G10</f>
        <v>8029</v>
      </c>
      <c r="G10" s="272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6">
        <f>'１１月'!D10</f>
        <v>8160</v>
      </c>
      <c r="X10" s="268">
        <f>'１１月'!F10:F11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8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6">
        <f>'１１月'!D11</f>
        <v>9213</v>
      </c>
      <c r="X11" s="238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 t="shared" ref="F12" si="8">X12+G12</f>
        <v>2197</v>
      </c>
      <c r="G12" s="272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6">
        <f>'１１月'!D12</f>
        <v>1939</v>
      </c>
      <c r="X12" s="268">
        <f>'１１月'!F12:F13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8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6">
        <f>'１１月'!D13</f>
        <v>2223</v>
      </c>
      <c r="X13" s="238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 t="shared" ref="F14" si="9">X14+G14</f>
        <v>1670</v>
      </c>
      <c r="G14" s="272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6">
        <f>'１１月'!D14</f>
        <v>2088</v>
      </c>
      <c r="X14" s="268">
        <f>'１１月'!F14:F15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8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6">
        <f>'１１月'!D15</f>
        <v>2229</v>
      </c>
      <c r="X15" s="238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 t="shared" ref="F16" si="10">X16+G16</f>
        <v>1330</v>
      </c>
      <c r="G16" s="272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6">
        <f>'１１月'!D16</f>
        <v>1260</v>
      </c>
      <c r="X16" s="268">
        <f>'１１月'!F16:F17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8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6">
        <f>'１１月'!D17</f>
        <v>1271</v>
      </c>
      <c r="X17" s="238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 t="shared" ref="F18" si="11">X18+G18</f>
        <v>317</v>
      </c>
      <c r="G18" s="272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6">
        <f>'１１月'!D18</f>
        <v>311</v>
      </c>
      <c r="X18" s="268">
        <f>'１１月'!F18:F19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8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6">
        <f>'１１月'!D19</f>
        <v>297</v>
      </c>
      <c r="X19" s="238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 t="shared" ref="F20" si="12">X20+G20</f>
        <v>360</v>
      </c>
      <c r="G20" s="272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6">
        <f>'１１月'!D20</f>
        <v>313</v>
      </c>
      <c r="X20" s="268">
        <f>'１１月'!F20:F21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8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6">
        <f>'１１月'!D21</f>
        <v>373</v>
      </c>
      <c r="X21" s="238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 t="shared" ref="F22" si="13">X22+G22</f>
        <v>1474</v>
      </c>
      <c r="G22" s="272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6">
        <f>'１１月'!D22</f>
        <v>1619</v>
      </c>
      <c r="X22" s="268">
        <f>'１１月'!F22:F23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8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6">
        <f>'１１月'!D23</f>
        <v>1918</v>
      </c>
      <c r="X23" s="238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 t="shared" ref="F24" si="14">X24+G24</f>
        <v>3530</v>
      </c>
      <c r="G24" s="272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6">
        <f>'１１月'!D24</f>
        <v>3733</v>
      </c>
      <c r="X24" s="268">
        <f>'１１月'!F24:F25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73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71">
        <f>'１１月'!D25</f>
        <v>4052</v>
      </c>
      <c r="X25" s="27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75"/>
      <c r="G1" s="3"/>
    </row>
    <row r="2" spans="1:24" ht="22.5" customHeight="1" thickBot="1">
      <c r="B2" s="194" t="s">
        <v>92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08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'１２月'!D8</f>
        <v>2327</v>
      </c>
      <c r="X8" s="238">
        <f>'１２月'!F8:F9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1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'１２月'!D9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 t="shared" ref="F10" si="7">X10+G10</f>
        <v>8029</v>
      </c>
      <c r="G10" s="201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6">
        <f>'１２月'!D10</f>
        <v>8160</v>
      </c>
      <c r="X10" s="268">
        <f>'１２月'!F10:F11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6">
        <f>'１２月'!D11</f>
        <v>9213</v>
      </c>
      <c r="X11" s="238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 t="shared" ref="F12" si="8">X12+G12</f>
        <v>2197</v>
      </c>
      <c r="G12" s="201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6">
        <f>'１２月'!D12</f>
        <v>1939</v>
      </c>
      <c r="X12" s="268">
        <f>'１２月'!F12:F13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6">
        <f>'１２月'!D13</f>
        <v>2223</v>
      </c>
      <c r="X13" s="238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 t="shared" ref="F14" si="9">X14+G14</f>
        <v>1670</v>
      </c>
      <c r="G14" s="201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6">
        <f>'１２月'!D14</f>
        <v>2088</v>
      </c>
      <c r="X14" s="268">
        <f>'１２月'!F14:F15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6">
        <f>'１２月'!D15</f>
        <v>2229</v>
      </c>
      <c r="X15" s="238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 t="shared" ref="F16" si="10">X16+G16</f>
        <v>1330</v>
      </c>
      <c r="G16" s="201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6">
        <f>'１２月'!D16</f>
        <v>1260</v>
      </c>
      <c r="X16" s="268">
        <f>'１２月'!F16:F17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6">
        <f>'１２月'!D17</f>
        <v>1271</v>
      </c>
      <c r="X17" s="238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>X18+G18</f>
        <v>317</v>
      </c>
      <c r="G18" s="201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6">
        <f>'１２月'!D18</f>
        <v>311</v>
      </c>
      <c r="X18" s="268">
        <f>'１２月'!F18:F19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6">
        <f>'１２月'!D19</f>
        <v>297</v>
      </c>
      <c r="X19" s="238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 t="shared" ref="F20" si="11">X20+G20</f>
        <v>360</v>
      </c>
      <c r="G20" s="201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6">
        <f>'１２月'!D20</f>
        <v>313</v>
      </c>
      <c r="X20" s="268">
        <f>'１２月'!F20:F21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6">
        <f>'１２月'!D21</f>
        <v>373</v>
      </c>
      <c r="X21" s="238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 t="shared" ref="F22" si="12">X22+G22</f>
        <v>1474</v>
      </c>
      <c r="G22" s="201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6">
        <f>'１２月'!D22</f>
        <v>1619</v>
      </c>
      <c r="X22" s="268">
        <f>'１２月'!F22:F23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6">
        <f>'１２月'!D23</f>
        <v>1918</v>
      </c>
      <c r="X23" s="238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 t="shared" ref="F24" si="13">X24+G24</f>
        <v>3530</v>
      </c>
      <c r="G24" s="201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6">
        <f>'１２月'!D24</f>
        <v>3733</v>
      </c>
      <c r="X24" s="268">
        <f>'１２月'!F24:F25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02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71">
        <f>'１２月'!D25</f>
        <v>4052</v>
      </c>
      <c r="X25" s="27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75"/>
      <c r="G1" s="3"/>
    </row>
    <row r="2" spans="1:24" ht="22.5" customHeight="1" thickBot="1">
      <c r="B2" s="194" t="s">
        <v>93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08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'１月'!D8</f>
        <v>2327</v>
      </c>
      <c r="X8" s="238">
        <f>'１月'!F8:F9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1"/>
      <c r="H9" s="109"/>
      <c r="I9" s="109"/>
      <c r="J9" s="109"/>
      <c r="K9" s="109"/>
      <c r="L9" s="113">
        <f>SUM(I9:K9)</f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'１月'!D9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>X10+G10</f>
        <v>8029</v>
      </c>
      <c r="G10" s="201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6">
        <f>'１月'!D10</f>
        <v>8160</v>
      </c>
      <c r="X10" s="268">
        <f>'１月'!F10:F11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6">
        <f>'１月'!D11</f>
        <v>9213</v>
      </c>
      <c r="X11" s="238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>X12+G12</f>
        <v>2197</v>
      </c>
      <c r="G12" s="201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6">
        <f>'１月'!D12</f>
        <v>1939</v>
      </c>
      <c r="X12" s="268">
        <f>'１月'!F12:F13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6">
        <f>'１月'!D13</f>
        <v>2223</v>
      </c>
      <c r="X13" s="238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>X14+G14</f>
        <v>1670</v>
      </c>
      <c r="G14" s="201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6">
        <f>'１月'!D14</f>
        <v>2088</v>
      </c>
      <c r="X14" s="268">
        <f>'１月'!F14:F15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6">
        <f>'１月'!D15</f>
        <v>2229</v>
      </c>
      <c r="X15" s="238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>X16+G16</f>
        <v>1330</v>
      </c>
      <c r="G16" s="201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6">
        <f>'１月'!D16</f>
        <v>1260</v>
      </c>
      <c r="X16" s="268">
        <f>'１月'!F16:F17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6">
        <f>'１月'!D17</f>
        <v>1271</v>
      </c>
      <c r="X17" s="238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>X18+G18</f>
        <v>317</v>
      </c>
      <c r="G18" s="201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6">
        <f>'１月'!D18</f>
        <v>311</v>
      </c>
      <c r="X18" s="268">
        <f>'１月'!F18:F19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6">
        <f>'１月'!D19</f>
        <v>297</v>
      </c>
      <c r="X19" s="238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>X20+G20</f>
        <v>360</v>
      </c>
      <c r="G20" s="201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6">
        <f>'１月'!D20</f>
        <v>313</v>
      </c>
      <c r="X20" s="268">
        <f>'１月'!F20:F21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6">
        <f>'１月'!D21</f>
        <v>373</v>
      </c>
      <c r="X21" s="238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>X22+G22</f>
        <v>1474</v>
      </c>
      <c r="G22" s="201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6">
        <f>'１月'!D22</f>
        <v>1619</v>
      </c>
      <c r="X22" s="268">
        <f>'１月'!F22:F23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6">
        <f>'１月'!D23</f>
        <v>1918</v>
      </c>
      <c r="X23" s="238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>X24+G24</f>
        <v>3530</v>
      </c>
      <c r="G24" s="201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6">
        <f>'１月'!D24</f>
        <v>3733</v>
      </c>
      <c r="X24" s="268">
        <f>'１月'!F24:F25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02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71">
        <f>'１月'!D25</f>
        <v>4052</v>
      </c>
      <c r="X25" s="271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193" t="s">
        <v>21</v>
      </c>
      <c r="C1" s="193"/>
      <c r="D1" s="193"/>
      <c r="E1" s="193"/>
      <c r="F1" s="75"/>
      <c r="G1" s="3"/>
    </row>
    <row r="2" spans="1:24" ht="22.5" customHeight="1" thickBot="1">
      <c r="B2" s="194" t="s">
        <v>94</v>
      </c>
      <c r="C2" s="194"/>
      <c r="D2" s="194"/>
      <c r="E2" s="194"/>
      <c r="F2" s="2"/>
      <c r="G2" s="2"/>
      <c r="K2" s="189" t="s">
        <v>86</v>
      </c>
      <c r="L2" s="189"/>
      <c r="M2" s="189"/>
      <c r="O2" s="189" t="s">
        <v>22</v>
      </c>
      <c r="P2" s="189"/>
      <c r="Q2" s="189"/>
      <c r="R2" s="189"/>
      <c r="S2" s="10">
        <f>B6/F6</f>
        <v>2.1845935055700405</v>
      </c>
      <c r="T2" t="s">
        <v>23</v>
      </c>
      <c r="V2" t="s">
        <v>54</v>
      </c>
    </row>
    <row r="3" spans="1:24" ht="22.5" customHeight="1">
      <c r="A3" s="178"/>
      <c r="B3" s="190" t="s">
        <v>58</v>
      </c>
      <c r="C3" s="195" t="s">
        <v>59</v>
      </c>
      <c r="D3" s="196"/>
      <c r="E3" s="181" t="s">
        <v>78</v>
      </c>
      <c r="F3" s="185" t="s">
        <v>53</v>
      </c>
      <c r="G3" s="185" t="s">
        <v>79</v>
      </c>
      <c r="H3" s="176" t="s">
        <v>76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 t="s">
        <v>77</v>
      </c>
      <c r="T3" s="176"/>
      <c r="U3" s="177"/>
      <c r="V3" s="232"/>
      <c r="W3" s="221" t="s">
        <v>55</v>
      </c>
      <c r="X3" s="222"/>
    </row>
    <row r="4" spans="1:24" ht="22.5" customHeight="1">
      <c r="A4" s="179"/>
      <c r="B4" s="191"/>
      <c r="C4" s="197"/>
      <c r="D4" s="198"/>
      <c r="E4" s="182"/>
      <c r="F4" s="186"/>
      <c r="G4" s="186"/>
      <c r="H4" s="188" t="s">
        <v>75</v>
      </c>
      <c r="I4" s="188"/>
      <c r="J4" s="188"/>
      <c r="K4" s="188"/>
      <c r="L4" s="188" t="s">
        <v>16</v>
      </c>
      <c r="M4" s="188" t="s">
        <v>74</v>
      </c>
      <c r="N4" s="188"/>
      <c r="O4" s="188"/>
      <c r="P4" s="188"/>
      <c r="Q4" s="188" t="s">
        <v>16</v>
      </c>
      <c r="R4" s="182" t="s">
        <v>20</v>
      </c>
      <c r="S4" s="188" t="s">
        <v>17</v>
      </c>
      <c r="T4" s="188" t="s">
        <v>18</v>
      </c>
      <c r="U4" s="174" t="s">
        <v>19</v>
      </c>
      <c r="V4" s="233"/>
      <c r="W4" s="223" t="s">
        <v>58</v>
      </c>
      <c r="X4" s="225" t="s">
        <v>53</v>
      </c>
    </row>
    <row r="5" spans="1:24" ht="22.5" customHeight="1" thickBot="1">
      <c r="A5" s="180"/>
      <c r="B5" s="192"/>
      <c r="C5" s="199"/>
      <c r="D5" s="200"/>
      <c r="E5" s="183"/>
      <c r="F5" s="187"/>
      <c r="G5" s="187"/>
      <c r="H5" s="116" t="s">
        <v>12</v>
      </c>
      <c r="I5" s="116" t="s">
        <v>13</v>
      </c>
      <c r="J5" s="116" t="s">
        <v>14</v>
      </c>
      <c r="K5" s="116" t="s">
        <v>15</v>
      </c>
      <c r="L5" s="184"/>
      <c r="M5" s="116" t="s">
        <v>12</v>
      </c>
      <c r="N5" s="116" t="s">
        <v>13</v>
      </c>
      <c r="O5" s="116" t="s">
        <v>14</v>
      </c>
      <c r="P5" s="116" t="s">
        <v>15</v>
      </c>
      <c r="Q5" s="184"/>
      <c r="R5" s="184"/>
      <c r="S5" s="184"/>
      <c r="T5" s="184"/>
      <c r="U5" s="175"/>
      <c r="V5" s="234"/>
      <c r="W5" s="224"/>
      <c r="X5" s="226"/>
    </row>
    <row r="6" spans="1:24" ht="22.5" customHeight="1">
      <c r="A6" s="215" t="s">
        <v>0</v>
      </c>
      <c r="B6" s="214">
        <f>SUM(D6+D7)</f>
        <v>46084</v>
      </c>
      <c r="C6" s="56" t="s">
        <v>10</v>
      </c>
      <c r="D6" s="112">
        <f>SUMIF(C8:C25,"男",D8:D25)</f>
        <v>21750</v>
      </c>
      <c r="E6" s="110">
        <f>SUM(H6:K6,S6)-SUM(M6:P6,T6)</f>
        <v>0</v>
      </c>
      <c r="F6" s="209">
        <f>X6+G6</f>
        <v>21095</v>
      </c>
      <c r="G6" s="209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235" t="s">
        <v>0</v>
      </c>
      <c r="W6" s="58">
        <f>SUMIF(C8:C25,"男",W8:W25)</f>
        <v>21750</v>
      </c>
      <c r="X6" s="227">
        <f>SUM(X8:X25)</f>
        <v>21095</v>
      </c>
    </row>
    <row r="7" spans="1:24" ht="22.5" customHeight="1">
      <c r="A7" s="216"/>
      <c r="B7" s="204"/>
      <c r="C7" s="59" t="s">
        <v>11</v>
      </c>
      <c r="D7" s="110">
        <f>SUMIF(C8:C25,"女",D8:D25)</f>
        <v>24334</v>
      </c>
      <c r="E7" s="110">
        <f t="shared" ref="E7:E25" ca="1" si="0">SUM(H7:K7,S7)-SUM(M7:P7,T7)</f>
        <v>0</v>
      </c>
      <c r="F7" s="210"/>
      <c r="G7" s="210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236"/>
      <c r="W7" s="61">
        <f>SUMIF(C8:C25,"女",W8:W25)</f>
        <v>24334</v>
      </c>
      <c r="X7" s="228"/>
    </row>
    <row r="8" spans="1:24" ht="22.5" customHeight="1">
      <c r="A8" s="217" t="s">
        <v>1</v>
      </c>
      <c r="B8" s="203">
        <f>SUM(D8+D9)</f>
        <v>5085</v>
      </c>
      <c r="C8" s="62" t="s">
        <v>10</v>
      </c>
      <c r="D8" s="63">
        <f>E8+W8</f>
        <v>2327</v>
      </c>
      <c r="E8" s="110">
        <f>SUM(H8:K8,S8)-SUM(M8:P8,T8)</f>
        <v>0</v>
      </c>
      <c r="F8" s="211">
        <f>X8+G8</f>
        <v>2188</v>
      </c>
      <c r="G8" s="208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237" t="s">
        <v>1</v>
      </c>
      <c r="W8" s="65">
        <f>'２月'!D8</f>
        <v>2327</v>
      </c>
      <c r="X8" s="238">
        <f>'２月'!F8:F9</f>
        <v>2188</v>
      </c>
    </row>
    <row r="9" spans="1:24" ht="22.5" customHeight="1">
      <c r="A9" s="212"/>
      <c r="B9" s="204"/>
      <c r="C9" s="59" t="s">
        <v>11</v>
      </c>
      <c r="D9" s="63">
        <f t="shared" ref="D9:D25" si="4">E9+W9</f>
        <v>2758</v>
      </c>
      <c r="E9" s="110">
        <f t="shared" si="0"/>
        <v>0</v>
      </c>
      <c r="F9" s="206"/>
      <c r="G9" s="201"/>
      <c r="H9" s="109"/>
      <c r="I9" s="109"/>
      <c r="J9" s="109"/>
      <c r="K9" s="111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219"/>
      <c r="W9" s="65">
        <f>'２月'!D9</f>
        <v>2758</v>
      </c>
      <c r="X9" s="239"/>
    </row>
    <row r="10" spans="1:24" ht="22.5" customHeight="1">
      <c r="A10" s="212" t="s">
        <v>2</v>
      </c>
      <c r="B10" s="203">
        <f>SUM(D10+D11)</f>
        <v>17373</v>
      </c>
      <c r="C10" s="59" t="s">
        <v>10</v>
      </c>
      <c r="D10" s="63">
        <f t="shared" si="4"/>
        <v>8160</v>
      </c>
      <c r="E10" s="110">
        <f t="shared" si="0"/>
        <v>0</v>
      </c>
      <c r="F10" s="205">
        <f>X10+G10</f>
        <v>8029</v>
      </c>
      <c r="G10" s="201"/>
      <c r="H10" s="109"/>
      <c r="I10" s="109"/>
      <c r="J10" s="109"/>
      <c r="K10" s="111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219" t="s">
        <v>2</v>
      </c>
      <c r="W10" s="66">
        <f>'２月'!D10</f>
        <v>8160</v>
      </c>
      <c r="X10" s="238">
        <f>'２月'!F10:F11</f>
        <v>8029</v>
      </c>
    </row>
    <row r="11" spans="1:24" ht="22.5" customHeight="1">
      <c r="A11" s="212"/>
      <c r="B11" s="204"/>
      <c r="C11" s="59" t="s">
        <v>11</v>
      </c>
      <c r="D11" s="63">
        <f t="shared" si="4"/>
        <v>9213</v>
      </c>
      <c r="E11" s="110">
        <f t="shared" si="0"/>
        <v>0</v>
      </c>
      <c r="F11" s="206"/>
      <c r="G11" s="201"/>
      <c r="H11" s="109"/>
      <c r="I11" s="109"/>
      <c r="J11" s="109"/>
      <c r="K11" s="111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219"/>
      <c r="W11" s="66">
        <f>'２月'!D11</f>
        <v>9213</v>
      </c>
      <c r="X11" s="239"/>
    </row>
    <row r="12" spans="1:24" ht="22.5" customHeight="1">
      <c r="A12" s="212" t="s">
        <v>3</v>
      </c>
      <c r="B12" s="203">
        <f>SUM(D12+D13)</f>
        <v>4162</v>
      </c>
      <c r="C12" s="59" t="s">
        <v>10</v>
      </c>
      <c r="D12" s="63">
        <f t="shared" si="4"/>
        <v>1939</v>
      </c>
      <c r="E12" s="110">
        <f t="shared" si="0"/>
        <v>0</v>
      </c>
      <c r="F12" s="205">
        <f>X12+G12</f>
        <v>2197</v>
      </c>
      <c r="G12" s="201"/>
      <c r="H12" s="109"/>
      <c r="I12" s="109"/>
      <c r="J12" s="109"/>
      <c r="K12" s="111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219" t="s">
        <v>3</v>
      </c>
      <c r="W12" s="66">
        <f>'２月'!D12</f>
        <v>1939</v>
      </c>
      <c r="X12" s="238">
        <f>'２月'!F12:F13</f>
        <v>2197</v>
      </c>
    </row>
    <row r="13" spans="1:24" ht="22.5" customHeight="1">
      <c r="A13" s="212"/>
      <c r="B13" s="204"/>
      <c r="C13" s="59" t="s">
        <v>11</v>
      </c>
      <c r="D13" s="63">
        <f t="shared" si="4"/>
        <v>2223</v>
      </c>
      <c r="E13" s="110">
        <f t="shared" si="0"/>
        <v>0</v>
      </c>
      <c r="F13" s="206"/>
      <c r="G13" s="201"/>
      <c r="H13" s="109"/>
      <c r="I13" s="109"/>
      <c r="J13" s="109"/>
      <c r="K13" s="111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219"/>
      <c r="W13" s="66">
        <f>'２月'!D13</f>
        <v>2223</v>
      </c>
      <c r="X13" s="239"/>
    </row>
    <row r="14" spans="1:24" ht="22.5" customHeight="1">
      <c r="A14" s="212" t="s">
        <v>4</v>
      </c>
      <c r="B14" s="203">
        <f>SUM(D14+D15)</f>
        <v>4317</v>
      </c>
      <c r="C14" s="59" t="s">
        <v>10</v>
      </c>
      <c r="D14" s="63">
        <f t="shared" si="4"/>
        <v>2088</v>
      </c>
      <c r="E14" s="110">
        <f t="shared" si="0"/>
        <v>0</v>
      </c>
      <c r="F14" s="205">
        <f>X14+G14</f>
        <v>1670</v>
      </c>
      <c r="G14" s="201"/>
      <c r="H14" s="109"/>
      <c r="I14" s="109"/>
      <c r="J14" s="109"/>
      <c r="K14" s="111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219" t="s">
        <v>4</v>
      </c>
      <c r="W14" s="66">
        <f>'２月'!D14</f>
        <v>2088</v>
      </c>
      <c r="X14" s="238">
        <f>'２月'!F14:F15</f>
        <v>1670</v>
      </c>
    </row>
    <row r="15" spans="1:24" ht="22.5" customHeight="1">
      <c r="A15" s="212"/>
      <c r="B15" s="204"/>
      <c r="C15" s="59" t="s">
        <v>11</v>
      </c>
      <c r="D15" s="63">
        <f t="shared" si="4"/>
        <v>2229</v>
      </c>
      <c r="E15" s="110">
        <f t="shared" si="0"/>
        <v>0</v>
      </c>
      <c r="F15" s="206"/>
      <c r="G15" s="201"/>
      <c r="H15" s="109"/>
      <c r="I15" s="109"/>
      <c r="J15" s="109"/>
      <c r="K15" s="111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219"/>
      <c r="W15" s="66">
        <f>'２月'!D15</f>
        <v>2229</v>
      </c>
      <c r="X15" s="239"/>
    </row>
    <row r="16" spans="1:24" ht="22.5" customHeight="1">
      <c r="A16" s="212" t="s">
        <v>5</v>
      </c>
      <c r="B16" s="203">
        <f>SUM(D16+D17)</f>
        <v>2531</v>
      </c>
      <c r="C16" s="59" t="s">
        <v>10</v>
      </c>
      <c r="D16" s="63">
        <f t="shared" si="4"/>
        <v>1260</v>
      </c>
      <c r="E16" s="110">
        <f t="shared" si="0"/>
        <v>0</v>
      </c>
      <c r="F16" s="205">
        <f>X16+G16</f>
        <v>1330</v>
      </c>
      <c r="G16" s="201"/>
      <c r="H16" s="109"/>
      <c r="I16" s="109"/>
      <c r="J16" s="109"/>
      <c r="K16" s="111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219" t="s">
        <v>5</v>
      </c>
      <c r="W16" s="66">
        <f>'２月'!D16</f>
        <v>1260</v>
      </c>
      <c r="X16" s="238">
        <f>'２月'!F16:F17</f>
        <v>1330</v>
      </c>
    </row>
    <row r="17" spans="1:24" ht="22.5" customHeight="1">
      <c r="A17" s="212"/>
      <c r="B17" s="204"/>
      <c r="C17" s="59" t="s">
        <v>11</v>
      </c>
      <c r="D17" s="63">
        <f t="shared" si="4"/>
        <v>1271</v>
      </c>
      <c r="E17" s="110">
        <f t="shared" si="0"/>
        <v>0</v>
      </c>
      <c r="F17" s="206"/>
      <c r="G17" s="201"/>
      <c r="H17" s="109"/>
      <c r="I17" s="109"/>
      <c r="J17" s="109"/>
      <c r="K17" s="111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219"/>
      <c r="W17" s="66">
        <f>'２月'!D17</f>
        <v>1271</v>
      </c>
      <c r="X17" s="239"/>
    </row>
    <row r="18" spans="1:24" ht="22.5" customHeight="1">
      <c r="A18" s="212" t="s">
        <v>6</v>
      </c>
      <c r="B18" s="203">
        <f>SUM(D18+D19)</f>
        <v>608</v>
      </c>
      <c r="C18" s="59" t="s">
        <v>10</v>
      </c>
      <c r="D18" s="63">
        <f t="shared" si="4"/>
        <v>311</v>
      </c>
      <c r="E18" s="110">
        <f t="shared" si="0"/>
        <v>0</v>
      </c>
      <c r="F18" s="205">
        <f>X18+G18</f>
        <v>317</v>
      </c>
      <c r="G18" s="201"/>
      <c r="H18" s="109"/>
      <c r="I18" s="109"/>
      <c r="J18" s="109"/>
      <c r="K18" s="111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219" t="s">
        <v>6</v>
      </c>
      <c r="W18" s="66">
        <f>'２月'!D18</f>
        <v>311</v>
      </c>
      <c r="X18" s="238">
        <f>'２月'!F18:F19</f>
        <v>317</v>
      </c>
    </row>
    <row r="19" spans="1:24" ht="22.5" customHeight="1">
      <c r="A19" s="212"/>
      <c r="B19" s="204"/>
      <c r="C19" s="59" t="s">
        <v>11</v>
      </c>
      <c r="D19" s="63">
        <f t="shared" si="4"/>
        <v>297</v>
      </c>
      <c r="E19" s="110">
        <f t="shared" si="0"/>
        <v>0</v>
      </c>
      <c r="F19" s="206"/>
      <c r="G19" s="201"/>
      <c r="H19" s="109"/>
      <c r="I19" s="109"/>
      <c r="J19" s="109"/>
      <c r="K19" s="111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219"/>
      <c r="W19" s="66">
        <f>'２月'!D19</f>
        <v>297</v>
      </c>
      <c r="X19" s="239"/>
    </row>
    <row r="20" spans="1:24" ht="22.5" customHeight="1">
      <c r="A20" s="212" t="s">
        <v>7</v>
      </c>
      <c r="B20" s="203">
        <f>SUM(D20+D21)</f>
        <v>686</v>
      </c>
      <c r="C20" s="59" t="s">
        <v>10</v>
      </c>
      <c r="D20" s="63">
        <f t="shared" si="4"/>
        <v>313</v>
      </c>
      <c r="E20" s="110">
        <f t="shared" si="0"/>
        <v>0</v>
      </c>
      <c r="F20" s="205">
        <f>X20+G20</f>
        <v>360</v>
      </c>
      <c r="G20" s="201"/>
      <c r="H20" s="109"/>
      <c r="I20" s="109"/>
      <c r="J20" s="109"/>
      <c r="K20" s="111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219" t="s">
        <v>7</v>
      </c>
      <c r="W20" s="66">
        <f>'２月'!D20</f>
        <v>313</v>
      </c>
      <c r="X20" s="238">
        <f>'２月'!F20:F21</f>
        <v>360</v>
      </c>
    </row>
    <row r="21" spans="1:24" ht="22.5" customHeight="1">
      <c r="A21" s="212"/>
      <c r="B21" s="204"/>
      <c r="C21" s="59" t="s">
        <v>11</v>
      </c>
      <c r="D21" s="63">
        <f t="shared" si="4"/>
        <v>373</v>
      </c>
      <c r="E21" s="110">
        <f t="shared" si="0"/>
        <v>0</v>
      </c>
      <c r="F21" s="206"/>
      <c r="G21" s="201"/>
      <c r="H21" s="109"/>
      <c r="I21" s="109"/>
      <c r="J21" s="109"/>
      <c r="K21" s="111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219"/>
      <c r="W21" s="66">
        <f>'２月'!D21</f>
        <v>373</v>
      </c>
      <c r="X21" s="239"/>
    </row>
    <row r="22" spans="1:24" ht="22.5" customHeight="1">
      <c r="A22" s="212" t="s">
        <v>8</v>
      </c>
      <c r="B22" s="203">
        <f>SUM(D22+D23)</f>
        <v>3537</v>
      </c>
      <c r="C22" s="59" t="s">
        <v>10</v>
      </c>
      <c r="D22" s="63">
        <f t="shared" si="4"/>
        <v>1619</v>
      </c>
      <c r="E22" s="110">
        <f t="shared" si="0"/>
        <v>0</v>
      </c>
      <c r="F22" s="205">
        <f>X22+G22</f>
        <v>1474</v>
      </c>
      <c r="G22" s="201"/>
      <c r="H22" s="109"/>
      <c r="I22" s="109"/>
      <c r="J22" s="109"/>
      <c r="K22" s="111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219" t="s">
        <v>8</v>
      </c>
      <c r="W22" s="66">
        <f>'２月'!D22</f>
        <v>1619</v>
      </c>
      <c r="X22" s="238">
        <f>'２月'!F22:F23</f>
        <v>1474</v>
      </c>
    </row>
    <row r="23" spans="1:24" ht="22.5" customHeight="1">
      <c r="A23" s="212"/>
      <c r="B23" s="204"/>
      <c r="C23" s="59" t="s">
        <v>11</v>
      </c>
      <c r="D23" s="63">
        <f t="shared" si="4"/>
        <v>1918</v>
      </c>
      <c r="E23" s="110">
        <f t="shared" si="0"/>
        <v>0</v>
      </c>
      <c r="F23" s="206"/>
      <c r="G23" s="201"/>
      <c r="H23" s="109"/>
      <c r="I23" s="109"/>
      <c r="J23" s="109"/>
      <c r="K23" s="111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219"/>
      <c r="W23" s="66">
        <f>'２月'!D23</f>
        <v>1918</v>
      </c>
      <c r="X23" s="239"/>
    </row>
    <row r="24" spans="1:24" ht="22.5" customHeight="1">
      <c r="A24" s="212" t="s">
        <v>9</v>
      </c>
      <c r="B24" s="203">
        <f>SUM(D24+D25)</f>
        <v>7785</v>
      </c>
      <c r="C24" s="59" t="s">
        <v>10</v>
      </c>
      <c r="D24" s="63">
        <f t="shared" si="4"/>
        <v>3733</v>
      </c>
      <c r="E24" s="110">
        <f t="shared" si="0"/>
        <v>0</v>
      </c>
      <c r="F24" s="205">
        <f>X24+G24</f>
        <v>3530</v>
      </c>
      <c r="G24" s="201"/>
      <c r="H24" s="109"/>
      <c r="I24" s="109"/>
      <c r="J24" s="109"/>
      <c r="K24" s="111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219" t="s">
        <v>9</v>
      </c>
      <c r="W24" s="66">
        <f>'２月'!D24</f>
        <v>3733</v>
      </c>
      <c r="X24" s="239">
        <f>'２月'!F24:F25</f>
        <v>3530</v>
      </c>
    </row>
    <row r="25" spans="1:24" ht="22.5" customHeight="1" thickBot="1">
      <c r="A25" s="213"/>
      <c r="B25" s="218"/>
      <c r="C25" s="67" t="s">
        <v>11</v>
      </c>
      <c r="D25" s="68">
        <f t="shared" si="4"/>
        <v>4052</v>
      </c>
      <c r="E25" s="115">
        <f t="shared" si="0"/>
        <v>0</v>
      </c>
      <c r="F25" s="207"/>
      <c r="G25" s="202"/>
      <c r="H25" s="114"/>
      <c r="I25" s="114"/>
      <c r="J25" s="114"/>
      <c r="K25" s="119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220"/>
      <c r="W25" s="71">
        <f>'２月'!D25</f>
        <v>4052</v>
      </c>
      <c r="X25" s="24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2025-08-30T01:54:27Z</dcterms:modified>
</cp:coreProperties>
</file>