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30" windowWidth="15600" windowHeight="7425" tabRatio="888" activeTab="6"/>
  </bookViews>
  <sheets>
    <sheet name="４月" sheetId="1" r:id="rId1"/>
    <sheet name="５月" sheetId="29" r:id="rId2"/>
    <sheet name="６月" sheetId="32" r:id="rId3"/>
    <sheet name="７月" sheetId="33" r:id="rId4"/>
    <sheet name="８月" sheetId="34" r:id="rId5"/>
    <sheet name="９月" sheetId="35" r:id="rId6"/>
    <sheet name="１０月" sheetId="2" r:id="rId7"/>
    <sheet name="１１月" sheetId="3" r:id="rId8"/>
    <sheet name="１２月" sheetId="4" r:id="rId9"/>
    <sheet name="１月" sheetId="5" r:id="rId10"/>
    <sheet name="２月" sheetId="6" r:id="rId11"/>
    <sheet name="３月" sheetId="7" r:id="rId12"/>
  </sheets>
  <definedNames>
    <definedName name="_xlnm.Print_Area" localSheetId="0">'４月'!$A$1:$U$25</definedName>
    <definedName name="_xlnm.Print_Area" localSheetId="6">'１０月'!$A$1:$X$9</definedName>
    <definedName name="_xlnm.Print_Area" localSheetId="7">'１１月'!$A$1:$X$9</definedName>
    <definedName name="_xlnm.Print_Area" localSheetId="8">'１２月'!$A$1:$X$9</definedName>
    <definedName name="_xlnm.Print_Area" localSheetId="9">'１月'!$A$1:$X$9</definedName>
    <definedName name="_xlnm.Print_Area" localSheetId="10">'２月'!$A$1:$X$9</definedName>
    <definedName name="_xlnm.Print_Area" localSheetId="11">'３月'!$A$1:$X$9</definedName>
    <definedName name="_xlnm.Print_Area" localSheetId="1">'５月'!$A$1:$U$25</definedName>
    <definedName name="_xlnm.Print_Area" localSheetId="2">'６月'!$A$1:$U$25</definedName>
    <definedName name="_xlnm.Print_Area" localSheetId="3">'７月'!$A$1:$U$25</definedName>
    <definedName name="_xlnm.Print_Area" localSheetId="4">'８月'!$A$1:$U$25</definedName>
    <definedName name="_xlnm.Print_Area" localSheetId="5">'９月'!$A$1:$U$25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24" authorId="0">
      <text>
        <r>
          <rPr>
            <b/>
            <sz val="9"/>
            <color indexed="81"/>
            <rFont val="MS P ゴシック"/>
          </rPr>
          <t>１名
転出取消のため
職権削除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W8" authorId="0">
      <text>
        <r>
          <rPr>
            <b/>
            <sz val="9"/>
            <color indexed="81"/>
            <rFont val="MS P ゴシック"/>
          </rPr>
          <t xml:space="preserve">４月のシートから
引用する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<sst xmlns="http://schemas.openxmlformats.org/spreadsheetml/2006/main" xmlns:r="http://schemas.openxmlformats.org/officeDocument/2006/relationships" count="53" uniqueCount="53">
  <si>
    <t>総　数</t>
    <rPh sb="0" eb="1">
      <t>ソウ</t>
    </rPh>
    <rPh sb="2" eb="3">
      <t>スウ</t>
    </rPh>
    <phoneticPr fontId="2"/>
  </si>
  <si>
    <t>前月１日</t>
    <rPh sb="0" eb="2">
      <t>ゼンゲツ</t>
    </rPh>
    <rPh sb="3" eb="4">
      <t>ニチ</t>
    </rPh>
    <phoneticPr fontId="2"/>
  </si>
  <si>
    <t>飫　肥</t>
    <rPh sb="0" eb="1">
      <t>ヨ</t>
    </rPh>
    <rPh sb="2" eb="3">
      <t>コエ</t>
    </rPh>
    <phoneticPr fontId="2"/>
  </si>
  <si>
    <t>吾　田</t>
    <rPh sb="0" eb="1">
      <t>ゴ</t>
    </rPh>
    <rPh sb="2" eb="3">
      <t>タ</t>
    </rPh>
    <phoneticPr fontId="2"/>
  </si>
  <si>
    <t>東　郷</t>
    <rPh sb="0" eb="1">
      <t>アズマ</t>
    </rPh>
    <rPh sb="2" eb="3">
      <t>ゴウ</t>
    </rPh>
    <phoneticPr fontId="2"/>
  </si>
  <si>
    <t>鵜　戸</t>
    <rPh sb="0" eb="1">
      <t>ウ</t>
    </rPh>
    <rPh sb="2" eb="3">
      <t>コ</t>
    </rPh>
    <phoneticPr fontId="2"/>
  </si>
  <si>
    <t>油　津</t>
    <rPh sb="0" eb="1">
      <t>アブラ</t>
    </rPh>
    <rPh sb="2" eb="3">
      <t>ツ</t>
    </rPh>
    <phoneticPr fontId="2"/>
  </si>
  <si>
    <t>自然
増減</t>
    <rPh sb="0" eb="2">
      <t>シゼン</t>
    </rPh>
    <rPh sb="3" eb="5">
      <t>ゾウゲン</t>
    </rPh>
    <phoneticPr fontId="2"/>
  </si>
  <si>
    <t>職権</t>
    <rPh sb="0" eb="2">
      <t>ショッケン</t>
    </rPh>
    <phoneticPr fontId="2"/>
  </si>
  <si>
    <t>細　田</t>
    <rPh sb="0" eb="1">
      <t>サイ</t>
    </rPh>
    <rPh sb="2" eb="3">
      <t>タ</t>
    </rPh>
    <phoneticPr fontId="2"/>
  </si>
  <si>
    <t>令和７年９月１日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</si>
  <si>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酒　谷</t>
    <rPh sb="0" eb="1">
      <t>サケ</t>
    </rPh>
    <rPh sb="2" eb="3">
      <t>タニ</t>
    </rPh>
    <phoneticPr fontId="2"/>
  </si>
  <si>
    <t>北　郷</t>
    <rPh sb="0" eb="1">
      <t>キタ</t>
    </rPh>
    <rPh sb="2" eb="3">
      <t>ゴウ</t>
    </rPh>
    <phoneticPr fontId="2"/>
  </si>
  <si>
    <t>令和７年10月１日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</si>
  <si>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計</t>
    <rPh sb="0" eb="1">
      <t>ケイ</t>
    </rPh>
    <phoneticPr fontId="2"/>
  </si>
  <si>
    <t>南　郷</t>
    <rPh sb="0" eb="1">
      <t>ナン</t>
    </rPh>
    <rPh sb="2" eb="3">
      <t>ゴウ</t>
    </rPh>
    <phoneticPr fontId="2"/>
  </si>
  <si>
    <t>令和７年８月１日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</si>
  <si>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男</t>
    <rPh sb="0" eb="1">
      <t>オトコ</t>
    </rPh>
    <phoneticPr fontId="2"/>
  </si>
  <si>
    <t>社会
増減</t>
    <rPh sb="0" eb="2">
      <t>シャカイ</t>
    </rPh>
    <rPh sb="3" eb="5">
      <t>ゾウゲン</t>
    </rPh>
    <phoneticPr fontId="2"/>
  </si>
  <si>
    <t>女</t>
    <rPh sb="0" eb="1">
      <t>オンナ</t>
    </rPh>
    <phoneticPr fontId="2"/>
  </si>
  <si>
    <t>市内</t>
    <rPh sb="0" eb="2">
      <t>シナイ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</si>
  <si>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</si>
  <si>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</si>
  <si>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令和８年１月１日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</si>
  <si>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</si>
  <si>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</si>
  <si>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注２）各地区の推計人口は、令和7年国勢調査確定人口の公表後に掲載いたします。</t>
    <rPh sb="0" eb="1">
      <t>チュウ</t>
    </rPh>
    <rPh sb="3" eb="6">
      <t>カクチク</t>
    </rPh>
    <rPh sb="30" eb="32">
      <t>ケイサイ</t>
    </rPh>
    <phoneticPr fontId="2"/>
  </si>
  <si>
    <t>日南市の推計人口</t>
    <rPh sb="0" eb="3">
      <t>ニチナンシ</t>
    </rPh>
    <rPh sb="4" eb="6">
      <t>スイケイ</t>
    </rPh>
    <rPh sb="6" eb="8">
      <t>ジンコウ</t>
    </rPh>
    <phoneticPr fontId="2"/>
  </si>
  <si>
    <t>令和７年４月１日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2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</si>
  <si>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2"/>
  </si>
  <si>
    <t>人</t>
    <rPh sb="0" eb="1">
      <t>ヒト</t>
    </rPh>
    <phoneticPr fontId="2"/>
  </si>
  <si>
    <t>世帯数</t>
    <rPh sb="0" eb="3">
      <t>セタイスウ</t>
    </rPh>
    <phoneticPr fontId="2"/>
  </si>
  <si>
    <t>《補助表》</t>
    <rPh sb="1" eb="3">
      <t>ホジョ</t>
    </rPh>
    <rPh sb="3" eb="4">
      <t>ヒョウ</t>
    </rPh>
    <phoneticPr fontId="2"/>
  </si>
  <si>
    <t>現住人口</t>
    <rPh sb="0" eb="2">
      <t>ゲンジュウ</t>
    </rPh>
    <rPh sb="2" eb="3">
      <t>ヒト</t>
    </rPh>
    <rPh sb="3" eb="4">
      <t>クチ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</si>
  <si>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</si>
  <si>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注１）「現住人口」「男女別人口」「世帯数」は、令和８年５月２９日に公表された令和７年国勢調査の速報値です。</t>
    <rPh sb="0" eb="1">
      <t>チュウ</t>
    </rPh>
    <rPh sb="4" eb="6">
      <t>ゲンジュウ</t>
    </rPh>
    <rPh sb="6" eb="8">
      <t>ジンコウ</t>
    </rPh>
    <rPh sb="10" eb="13">
      <t>ダンジョベツ</t>
    </rPh>
    <rPh sb="13" eb="15">
      <t>ジンコウ</t>
    </rPh>
    <rPh sb="17" eb="20">
      <t>セタイスウ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コウヒョウ</t>
    </rPh>
    <rPh sb="38" eb="40">
      <t>レイワ</t>
    </rPh>
    <rPh sb="41" eb="42">
      <t>ネン</t>
    </rPh>
    <rPh sb="42" eb="44">
      <t>コクセイ</t>
    </rPh>
    <rPh sb="44" eb="46">
      <t>チョウサ</t>
    </rPh>
    <rPh sb="47" eb="50">
      <t>ソクホウチ</t>
    </rPh>
    <phoneticPr fontId="2"/>
  </si>
  <si>
    <t>転　出</t>
    <rPh sb="0" eb="1">
      <t>テン</t>
    </rPh>
    <rPh sb="2" eb="3">
      <t>シュツ</t>
    </rPh>
    <phoneticPr fontId="2"/>
  </si>
  <si>
    <t>転　入</t>
    <rPh sb="0" eb="1">
      <t>テン</t>
    </rPh>
    <rPh sb="2" eb="3">
      <t>ニュウ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</si>
  <si>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</si>
  <si>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</si>
  <si>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2"/>
  </si>
  <si>
    <t>増加
世帯数</t>
    <rPh sb="0" eb="1">
      <t>ゾウ</t>
    </rPh>
    <rPh sb="1" eb="2">
      <t>カ</t>
    </rPh>
    <rPh sb="3" eb="6">
      <t>セタイスウ</t>
    </rPh>
    <phoneticPr fontId="2"/>
  </si>
  <si>
    <t>令和７年５月１日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</si>
  <si>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○面積　５３５．４９㎢</t>
    <rPh sb="1" eb="3">
      <t>メンセキ</t>
    </rPh>
    <phoneticPr fontId="2"/>
  </si>
  <si>
    <t>令和７年11月１日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</si>
  <si>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令和７年12月１日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</si>
  <si>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</si>
  <si>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</si>
  <si>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注２）「増加人口」「増加世帯数」「社会動態」「自然動態」は、令和８年９月中の異動数です。</t>
    <rPh sb="0" eb="1">
      <t>チュウ</t>
    </rPh>
    <rPh sb="4" eb="6">
      <t>ゾウカ</t>
    </rPh>
    <rPh sb="6" eb="8">
      <t>ジンコウ</t>
    </rPh>
    <rPh sb="10" eb="12">
      <t>ゾウカ</t>
    </rPh>
    <rPh sb="12" eb="15">
      <t>セタイスウ</t>
    </rPh>
    <rPh sb="17" eb="19">
      <t>シャカイ</t>
    </rPh>
    <rPh sb="19" eb="21">
      <t>ドウタイ</t>
    </rPh>
    <rPh sb="23" eb="25">
      <t>シゼン</t>
    </rPh>
    <rPh sb="25" eb="27">
      <t>ドウタイ</t>
    </rPh>
    <rPh sb="30" eb="32">
      <t>レイワ</t>
    </rPh>
    <rPh sb="33" eb="34">
      <t>ネン</t>
    </rPh>
    <rPh sb="35" eb="36">
      <t>ガツ</t>
    </rPh>
    <rPh sb="36" eb="37">
      <t>チュウ</t>
    </rPh>
    <rPh sb="38" eb="40">
      <t>イドウ</t>
    </rPh>
    <rPh sb="40" eb="41">
      <t>スウ</t>
    </rPh>
    <phoneticPr fontId="2"/>
  </si>
  <si>
    <t>令和７年６月１日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</si>
  <si>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</si>
  <si>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注１）この数値は令和7年国勢調査の速報値を基にした推計人口です。</t>
    <rPh sb="8" eb="10">
      <t>レイワ</t>
    </rPh>
    <rPh sb="17" eb="20">
      <t>ソクホウチ</t>
    </rPh>
    <phoneticPr fontId="2"/>
  </si>
  <si>
    <t>注３）各地区の推計人口は、令和7年国勢調査確定人口の公表後に掲載いたします。</t>
    <rPh sb="0" eb="1">
      <t>チュウ</t>
    </rPh>
    <rPh sb="3" eb="6">
      <t>カクチク</t>
    </rPh>
    <rPh sb="30" eb="32">
      <t>ケイサイ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</si>
</sst>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0.00_ "/>
    <numFmt numFmtId="178" formatCode="#,##0_ "/>
  </numFmts>
  <fonts count="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rgb="FFFF0000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176" fontId="0" fillId="0" borderId="9" xfId="3" applyNumberFormat="1" applyFont="1" applyFill="1" applyBorder="1" applyAlignment="1">
      <alignment horizontal="right" vertical="center"/>
    </xf>
    <xf numFmtId="176" fontId="0" fillId="0" borderId="10" xfId="3" applyNumberFormat="1" applyFont="1" applyFill="1" applyBorder="1" applyAlignment="1">
      <alignment horizontal="right" vertical="center"/>
    </xf>
    <xf numFmtId="176" fontId="0" fillId="0" borderId="11" xfId="3" applyNumberFormat="1" applyFont="1" applyFill="1" applyBorder="1" applyAlignment="1">
      <alignment horizontal="right" vertical="center"/>
    </xf>
    <xf numFmtId="176" fontId="0" fillId="0" borderId="12" xfId="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6" fontId="0" fillId="0" borderId="16" xfId="3" applyNumberFormat="1" applyFont="1" applyFill="1" applyBorder="1" applyAlignment="1">
      <alignment horizontal="center" vertical="center"/>
    </xf>
    <xf numFmtId="176" fontId="0" fillId="0" borderId="17" xfId="3" applyNumberFormat="1" applyFont="1" applyFill="1" applyBorder="1" applyAlignment="1">
      <alignment horizontal="center" vertical="center"/>
    </xf>
    <xf numFmtId="176" fontId="0" fillId="0" borderId="18" xfId="3" applyNumberFormat="1" applyFont="1" applyFill="1" applyBorder="1" applyAlignment="1">
      <alignment horizontal="center" vertical="center"/>
    </xf>
    <xf numFmtId="176" fontId="0" fillId="0" borderId="19" xfId="3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176" fontId="0" fillId="0" borderId="16" xfId="3" applyNumberFormat="1" applyFont="1" applyFill="1" applyBorder="1" applyAlignment="1">
      <alignment horizontal="right" vertical="center"/>
    </xf>
    <xf numFmtId="176" fontId="0" fillId="0" borderId="18" xfId="3" applyNumberFormat="1" applyFont="1" applyFill="1" applyBorder="1" applyAlignment="1">
      <alignment horizontal="right" vertical="center"/>
    </xf>
    <xf numFmtId="176" fontId="1" fillId="0" borderId="18" xfId="3" applyNumberFormat="1" applyFont="1" applyFill="1" applyBorder="1" applyAlignment="1">
      <alignment horizontal="right" vertical="center"/>
    </xf>
    <xf numFmtId="176" fontId="1" fillId="0" borderId="23" xfId="3" applyNumberFormat="1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176" fontId="0" fillId="0" borderId="23" xfId="3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76" fontId="0" fillId="0" borderId="17" xfId="3" applyNumberFormat="1" applyFont="1" applyFill="1" applyBorder="1" applyAlignment="1">
      <alignment horizontal="right" vertical="center"/>
    </xf>
    <xf numFmtId="176" fontId="0" fillId="0" borderId="25" xfId="3" applyNumberFormat="1" applyFont="1" applyFill="1" applyBorder="1" applyAlignment="1">
      <alignment horizontal="right" vertical="center"/>
    </xf>
    <xf numFmtId="176" fontId="0" fillId="0" borderId="26" xfId="3" applyNumberFormat="1" applyFont="1" applyFill="1" applyBorder="1" applyAlignment="1">
      <alignment horizontal="right" vertical="center"/>
    </xf>
    <xf numFmtId="176" fontId="0" fillId="3" borderId="18" xfId="3" applyNumberFormat="1" applyFont="1" applyFill="1" applyBorder="1" applyAlignment="1" applyProtection="1">
      <alignment horizontal="right" vertical="center"/>
      <protection locked="0"/>
    </xf>
    <xf numFmtId="176" fontId="0" fillId="3" borderId="17" xfId="3" applyNumberFormat="1" applyFont="1" applyFill="1" applyBorder="1" applyAlignment="1" applyProtection="1">
      <alignment horizontal="right" vertical="center"/>
      <protection locked="0"/>
    </xf>
    <xf numFmtId="176" fontId="0" fillId="3" borderId="19" xfId="3" applyNumberFormat="1" applyFont="1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9" xfId="3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176" fontId="1" fillId="0" borderId="27" xfId="3" applyNumberFormat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176" fontId="0" fillId="0" borderId="30" xfId="3" applyNumberFormat="1" applyFont="1" applyFill="1" applyBorder="1" applyAlignment="1">
      <alignment horizontal="right" vertical="center"/>
    </xf>
    <xf numFmtId="176" fontId="0" fillId="0" borderId="31" xfId="3" applyNumberFormat="1" applyFont="1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76" fontId="3" fillId="0" borderId="32" xfId="3" applyNumberFormat="1" applyFont="1" applyBorder="1" applyAlignment="1">
      <alignment horizontal="center" vertical="center"/>
    </xf>
    <xf numFmtId="176" fontId="3" fillId="0" borderId="33" xfId="3" applyNumberFormat="1" applyFont="1" applyBorder="1" applyAlignment="1">
      <alignment horizontal="center" vertical="center"/>
    </xf>
    <xf numFmtId="176" fontId="0" fillId="0" borderId="35" xfId="3" applyNumberFormat="1" applyFont="1" applyBorder="1" applyAlignment="1">
      <alignment horizontal="center" vertical="center"/>
    </xf>
    <xf numFmtId="176" fontId="0" fillId="0" borderId="33" xfId="3" applyNumberFormat="1" applyFont="1" applyBorder="1" applyAlignment="1">
      <alignment horizontal="center" vertical="center"/>
    </xf>
    <xf numFmtId="176" fontId="0" fillId="0" borderId="34" xfId="3" applyNumberFormat="1" applyFont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176" fontId="1" fillId="0" borderId="36" xfId="3" applyNumberFormat="1" applyFont="1" applyFill="1" applyBorder="1" applyAlignment="1">
      <alignment horizontal="right" vertical="center"/>
    </xf>
    <xf numFmtId="176" fontId="1" fillId="0" borderId="39" xfId="3" applyNumberFormat="1" applyFont="1" applyFill="1" applyBorder="1" applyAlignment="1">
      <alignment horizontal="right" vertical="center"/>
    </xf>
    <xf numFmtId="176" fontId="0" fillId="3" borderId="39" xfId="3" applyNumberFormat="1" applyFont="1" applyFill="1" applyBorder="1" applyAlignment="1" applyProtection="1">
      <alignment horizontal="right" vertical="center"/>
      <protection locked="0"/>
    </xf>
    <xf numFmtId="176" fontId="0" fillId="3" borderId="37" xfId="3" applyNumberFormat="1" applyFont="1" applyFill="1" applyBorder="1" applyAlignment="1" applyProtection="1">
      <alignment horizontal="right" vertical="center"/>
      <protection locked="0"/>
    </xf>
    <xf numFmtId="176" fontId="0" fillId="3" borderId="38" xfId="3" applyNumberFormat="1" applyFont="1" applyFill="1" applyBorder="1" applyAlignment="1" applyProtection="1">
      <alignment horizontal="right" vertical="center"/>
      <protection locked="0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176" fontId="0" fillId="0" borderId="27" xfId="3" applyNumberFormat="1" applyFont="1" applyFill="1" applyBorder="1" applyAlignment="1">
      <alignment horizontal="right" vertical="center"/>
    </xf>
    <xf numFmtId="176" fontId="0" fillId="0" borderId="28" xfId="3" applyNumberFormat="1" applyFont="1" applyFill="1" applyBorder="1" applyAlignment="1">
      <alignment horizontal="right" vertical="center"/>
    </xf>
    <xf numFmtId="38" fontId="5" fillId="0" borderId="40" xfId="1" applyFont="1" applyBorder="1" applyAlignment="1" applyProtection="1">
      <alignment vertical="center"/>
      <protection locked="0"/>
    </xf>
    <xf numFmtId="38" fontId="5" fillId="0" borderId="30" xfId="1" applyFont="1" applyBorder="1" applyAlignment="1" applyProtection="1">
      <alignment vertical="center"/>
      <protection locked="0"/>
    </xf>
    <xf numFmtId="38" fontId="5" fillId="0" borderId="31" xfId="1" applyFont="1" applyBorder="1" applyAlignment="1" applyProtection="1">
      <alignment vertical="center"/>
      <protection locked="0"/>
    </xf>
    <xf numFmtId="176" fontId="0" fillId="0" borderId="0" xfId="3" applyNumberFormat="1" applyFont="1" applyFill="1" applyBorder="1" applyAlignment="1">
      <alignment vertical="center"/>
    </xf>
    <xf numFmtId="176" fontId="1" fillId="0" borderId="16" xfId="3" applyNumberFormat="1" applyFont="1" applyFill="1" applyBorder="1" applyAlignment="1">
      <alignment horizontal="right" vertical="center"/>
    </xf>
    <xf numFmtId="176" fontId="1" fillId="0" borderId="17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176" fontId="1" fillId="3" borderId="18" xfId="3" applyNumberFormat="1" applyFont="1" applyFill="1" applyBorder="1" applyAlignment="1" applyProtection="1">
      <alignment horizontal="right" vertical="center"/>
      <protection locked="0"/>
    </xf>
    <xf numFmtId="176" fontId="1" fillId="3" borderId="17" xfId="3" applyNumberFormat="1" applyFont="1" applyFill="1" applyBorder="1" applyAlignment="1" applyProtection="1">
      <alignment horizontal="right" vertical="center"/>
      <protection locked="0"/>
    </xf>
    <xf numFmtId="176" fontId="1" fillId="3" borderId="19" xfId="3" applyNumberFormat="1" applyFont="1" applyFill="1" applyBorder="1" applyAlignment="1" applyProtection="1">
      <alignment horizontal="right" vertical="center"/>
      <protection locked="0"/>
    </xf>
    <xf numFmtId="176" fontId="0" fillId="3" borderId="41" xfId="3" applyNumberFormat="1" applyFont="1" applyFill="1" applyBorder="1" applyAlignment="1" applyProtection="1">
      <alignment horizontal="right" vertical="center"/>
      <protection locked="0"/>
    </xf>
    <xf numFmtId="176" fontId="0" fillId="3" borderId="30" xfId="3" applyNumberFormat="1" applyFont="1" applyFill="1" applyBorder="1" applyAlignment="1" applyProtection="1">
      <alignment horizontal="right" vertical="center"/>
      <protection locked="0"/>
    </xf>
    <xf numFmtId="176" fontId="0" fillId="3" borderId="28" xfId="3" applyNumberFormat="1" applyFont="1" applyFill="1" applyBorder="1" applyAlignment="1" applyProtection="1">
      <alignment horizontal="right" vertical="center"/>
      <protection locked="0"/>
    </xf>
    <xf numFmtId="176" fontId="0" fillId="3" borderId="29" xfId="3" applyNumberFormat="1" applyFont="1" applyFill="1" applyBorder="1" applyAlignment="1" applyProtection="1">
      <alignment horizontal="right" vertical="center"/>
      <protection locked="0"/>
    </xf>
    <xf numFmtId="178" fontId="0" fillId="0" borderId="9" xfId="3" applyNumberFormat="1" applyFont="1" applyFill="1" applyBorder="1" applyAlignment="1">
      <alignment horizontal="right" vertical="center"/>
    </xf>
    <xf numFmtId="178" fontId="0" fillId="0" borderId="10" xfId="3" applyNumberFormat="1" applyFont="1" applyFill="1" applyBorder="1" applyAlignment="1">
      <alignment horizontal="right" vertical="center"/>
    </xf>
    <xf numFmtId="178" fontId="0" fillId="0" borderId="11" xfId="3" applyNumberFormat="1" applyFont="1" applyFill="1" applyBorder="1" applyAlignment="1">
      <alignment horizontal="right" vertical="center"/>
    </xf>
    <xf numFmtId="178" fontId="0" fillId="0" borderId="12" xfId="3" applyNumberFormat="1" applyFont="1" applyFill="1" applyBorder="1" applyAlignment="1">
      <alignment horizontal="right" vertical="center"/>
    </xf>
    <xf numFmtId="178" fontId="0" fillId="0" borderId="16" xfId="3" applyNumberFormat="1" applyFont="1" applyFill="1" applyBorder="1" applyAlignment="1">
      <alignment horizontal="center" vertical="center"/>
    </xf>
    <xf numFmtId="178" fontId="0" fillId="0" borderId="17" xfId="3" applyNumberFormat="1" applyFont="1" applyFill="1" applyBorder="1" applyAlignment="1">
      <alignment horizontal="center" vertical="center"/>
    </xf>
    <xf numFmtId="178" fontId="0" fillId="0" borderId="19" xfId="3" applyNumberFormat="1" applyFont="1" applyFill="1" applyBorder="1" applyAlignment="1">
      <alignment horizontal="center" vertical="center"/>
    </xf>
    <xf numFmtId="178" fontId="0" fillId="0" borderId="16" xfId="3" applyNumberFormat="1" applyFont="1" applyFill="1" applyBorder="1" applyAlignment="1">
      <alignment horizontal="right" vertical="center"/>
    </xf>
    <xf numFmtId="178" fontId="0" fillId="0" borderId="17" xfId="3" applyNumberFormat="1" applyFont="1" applyFill="1" applyBorder="1" applyAlignment="1">
      <alignment horizontal="right" vertical="center"/>
    </xf>
    <xf numFmtId="178" fontId="0" fillId="0" borderId="26" xfId="3" applyNumberFormat="1" applyFont="1" applyFill="1" applyBorder="1" applyAlignment="1">
      <alignment horizontal="right" vertical="center"/>
    </xf>
    <xf numFmtId="178" fontId="0" fillId="0" borderId="18" xfId="3" applyNumberFormat="1" applyFont="1" applyFill="1" applyBorder="1" applyAlignment="1">
      <alignment horizontal="right" vertical="center"/>
    </xf>
    <xf numFmtId="178" fontId="0" fillId="0" borderId="23" xfId="3" applyNumberFormat="1" applyFont="1" applyFill="1" applyBorder="1" applyAlignment="1">
      <alignment horizontal="right" vertical="center"/>
    </xf>
    <xf numFmtId="0" fontId="0" fillId="0" borderId="42" xfId="0" applyFill="1" applyBorder="1">
      <alignment vertical="center"/>
    </xf>
    <xf numFmtId="178" fontId="0" fillId="3" borderId="17" xfId="3" applyNumberFormat="1" applyFont="1" applyFill="1" applyBorder="1" applyAlignment="1" applyProtection="1">
      <alignment horizontal="right" vertical="center"/>
      <protection locked="0"/>
    </xf>
    <xf numFmtId="178" fontId="0" fillId="3" borderId="19" xfId="3" applyNumberFormat="1" applyFont="1" applyFill="1" applyBorder="1" applyAlignment="1" applyProtection="1">
      <alignment horizontal="right" vertical="center"/>
      <protection locked="0"/>
    </xf>
    <xf numFmtId="178" fontId="0" fillId="0" borderId="19" xfId="3" applyNumberFormat="1" applyFont="1" applyFill="1" applyBorder="1" applyAlignment="1">
      <alignment horizontal="right" vertical="center"/>
    </xf>
    <xf numFmtId="176" fontId="1" fillId="0" borderId="28" xfId="3" applyNumberFormat="1" applyFont="1" applyFill="1" applyBorder="1" applyAlignment="1">
      <alignment horizontal="right" vertical="center"/>
    </xf>
    <xf numFmtId="178" fontId="0" fillId="0" borderId="28" xfId="3" applyNumberFormat="1" applyFont="1" applyFill="1" applyBorder="1" applyAlignment="1">
      <alignment horizontal="right" vertical="center"/>
    </xf>
    <xf numFmtId="178" fontId="0" fillId="0" borderId="30" xfId="3" applyNumberFormat="1" applyFont="1" applyFill="1" applyBorder="1" applyAlignment="1">
      <alignment horizontal="right" vertical="center"/>
    </xf>
    <xf numFmtId="178" fontId="0" fillId="0" borderId="31" xfId="3" applyNumberFormat="1" applyFont="1" applyFill="1" applyBorder="1" applyAlignment="1">
      <alignment horizontal="right" vertical="center"/>
    </xf>
    <xf numFmtId="178" fontId="3" fillId="0" borderId="32" xfId="3" applyNumberFormat="1" applyFont="1" applyBorder="1" applyAlignment="1">
      <alignment horizontal="center" vertical="center"/>
    </xf>
    <xf numFmtId="178" fontId="3" fillId="0" borderId="33" xfId="3" applyNumberFormat="1" applyFont="1" applyBorder="1" applyAlignment="1">
      <alignment horizontal="center" vertical="center"/>
    </xf>
    <xf numFmtId="178" fontId="0" fillId="0" borderId="33" xfId="3" applyNumberFormat="1" applyFont="1" applyBorder="1" applyAlignment="1">
      <alignment horizontal="center" vertical="center"/>
    </xf>
    <xf numFmtId="178" fontId="0" fillId="0" borderId="34" xfId="3" applyNumberFormat="1" applyFont="1" applyBorder="1" applyAlignment="1">
      <alignment horizontal="center" vertical="center"/>
    </xf>
    <xf numFmtId="178" fontId="1" fillId="0" borderId="36" xfId="3" applyNumberFormat="1" applyFont="1" applyFill="1" applyBorder="1" applyAlignment="1">
      <alignment horizontal="right" vertical="center"/>
    </xf>
    <xf numFmtId="178" fontId="1" fillId="0" borderId="37" xfId="3" applyNumberFormat="1" applyFont="1" applyFill="1" applyBorder="1" applyAlignment="1">
      <alignment horizontal="right" vertical="center"/>
    </xf>
    <xf numFmtId="178" fontId="0" fillId="3" borderId="37" xfId="3" applyNumberFormat="1" applyFont="1" applyFill="1" applyBorder="1" applyAlignment="1" applyProtection="1">
      <alignment horizontal="right" vertical="center"/>
      <protection locked="0"/>
    </xf>
    <xf numFmtId="178" fontId="0" fillId="3" borderId="39" xfId="3" applyNumberFormat="1" applyFont="1" applyFill="1" applyBorder="1" applyAlignment="1" applyProtection="1">
      <alignment horizontal="right" vertical="center"/>
      <protection locked="0"/>
    </xf>
    <xf numFmtId="178" fontId="0" fillId="3" borderId="41" xfId="3" applyNumberFormat="1" applyFont="1" applyFill="1" applyBorder="1" applyAlignment="1" applyProtection="1">
      <alignment horizontal="right" vertical="center"/>
      <protection locked="0"/>
    </xf>
    <xf numFmtId="0" fontId="0" fillId="0" borderId="42" xfId="0" applyBorder="1">
      <alignment vertical="center"/>
    </xf>
    <xf numFmtId="178" fontId="0" fillId="0" borderId="27" xfId="3" applyNumberFormat="1" applyFont="1" applyFill="1" applyBorder="1" applyAlignment="1">
      <alignment horizontal="right" vertical="center"/>
    </xf>
    <xf numFmtId="178" fontId="0" fillId="3" borderId="28" xfId="3" applyNumberFormat="1" applyFont="1" applyFill="1" applyBorder="1" applyAlignment="1" applyProtection="1">
      <alignment horizontal="right" vertical="center"/>
      <protection locked="0"/>
    </xf>
    <xf numFmtId="178" fontId="0" fillId="3" borderId="30" xfId="3" applyNumberFormat="1" applyFont="1" applyFill="1" applyBorder="1" applyAlignment="1" applyProtection="1">
      <alignment horizontal="right" vertical="center"/>
      <protection locked="0"/>
    </xf>
    <xf numFmtId="178" fontId="0" fillId="3" borderId="29" xfId="3" applyNumberFormat="1" applyFont="1" applyFill="1" applyBorder="1" applyAlignment="1" applyProtection="1">
      <alignment horizontal="right" vertical="center"/>
      <protection locked="0"/>
    </xf>
    <xf numFmtId="176" fontId="0" fillId="0" borderId="43" xfId="3" applyNumberFormat="1" applyFont="1" applyBorder="1" applyAlignment="1">
      <alignment horizontal="center" vertical="center"/>
    </xf>
    <xf numFmtId="176" fontId="0" fillId="0" borderId="4" xfId="3" applyNumberFormat="1" applyFont="1" applyBorder="1" applyAlignment="1">
      <alignment horizontal="center" vertical="center"/>
    </xf>
    <xf numFmtId="176" fontId="0" fillId="3" borderId="40" xfId="3" applyNumberFormat="1" applyFont="1" applyFill="1" applyBorder="1" applyAlignment="1" applyProtection="1">
      <alignment horizontal="right" vertical="center"/>
      <protection locked="0"/>
    </xf>
    <xf numFmtId="176" fontId="0" fillId="3" borderId="31" xfId="3" applyNumberFormat="1" applyFont="1" applyFill="1" applyBorder="1" applyAlignment="1" applyProtection="1">
      <alignment horizontal="right" vertical="center"/>
      <protection locked="0"/>
    </xf>
    <xf numFmtId="176" fontId="0" fillId="3" borderId="23" xfId="3" applyNumberFormat="1" applyFont="1" applyFill="1" applyBorder="1" applyAlignment="1" applyProtection="1">
      <alignment horizontal="right" vertical="center"/>
      <protection locked="0"/>
    </xf>
    <xf numFmtId="176" fontId="0" fillId="3" borderId="26" xfId="3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176" fontId="1" fillId="0" borderId="44" xfId="3" applyNumberFormat="1" applyFont="1" applyFill="1" applyBorder="1" applyAlignment="1">
      <alignment horizontal="right" vertical="center"/>
    </xf>
    <xf numFmtId="176" fontId="1" fillId="0" borderId="47" xfId="3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6" fontId="3" fillId="0" borderId="0" xfId="3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1" fillId="0" borderId="0" xfId="3" applyNumberFormat="1" applyFont="1" applyFill="1" applyBorder="1" applyAlignment="1">
      <alignment horizontal="right" vertical="center"/>
    </xf>
    <xf numFmtId="176" fontId="0" fillId="0" borderId="0" xfId="3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I9" sqref="I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28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2.1926458077322999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SUM(D6+D7)</f>
        <v>46392</v>
      </c>
      <c r="C6" s="22" t="s">
        <v>17</v>
      </c>
      <c r="D6" s="29">
        <f>SUMIF(C8:C25,"男",D8:D25)</f>
        <v>21852</v>
      </c>
      <c r="E6" s="30">
        <f t="shared" ref="E6:E25" si="0">SUM(H6:K6,S6)-SUM(M6:P6,T6)</f>
        <v>-142</v>
      </c>
      <c r="F6" s="29">
        <f>X6+G6</f>
        <v>21158</v>
      </c>
      <c r="G6" s="29">
        <f>SUM(G8:G25)</f>
        <v>-60</v>
      </c>
      <c r="H6" s="29">
        <f>SUMIF(C8:C25,"男",H8:H25)</f>
        <v>86</v>
      </c>
      <c r="I6" s="29">
        <f>SUMIF(C8:C25,"男",I8:I25)</f>
        <v>48</v>
      </c>
      <c r="J6" s="29">
        <f>SUMIF(C8:C25,"男",J8:J25)</f>
        <v>54</v>
      </c>
      <c r="K6" s="29">
        <f>SUMIF(C8:C25,"男",K8:K25)</f>
        <v>1</v>
      </c>
      <c r="L6" s="29">
        <f t="shared" ref="L6:L25" si="1">SUM(I6:K6)</f>
        <v>103</v>
      </c>
      <c r="M6" s="29">
        <f>SUMIF(C8:C25,"男",M8:M25)</f>
        <v>86</v>
      </c>
      <c r="N6" s="29">
        <f>SUMIF(C8:C25,"男",N8:N25)</f>
        <v>98</v>
      </c>
      <c r="O6" s="29">
        <f>SUMIF(C8:C25,"男",O8:O25)</f>
        <v>117</v>
      </c>
      <c r="P6" s="29">
        <f>SUMIF(C8:C25,"男",P8:P25)</f>
        <v>5</v>
      </c>
      <c r="Q6" s="29">
        <f t="shared" ref="Q6:Q25" si="2">SUM(N6:P6)</f>
        <v>220</v>
      </c>
      <c r="R6" s="29">
        <f t="shared" ref="R6:R25" si="3">SUM(L6-Q6)</f>
        <v>-117</v>
      </c>
      <c r="S6" s="29">
        <f>SUMIF(C8:C25,"男",S8:S25)</f>
        <v>9</v>
      </c>
      <c r="T6" s="29">
        <f>SUMIF(C8:C25,"男",T8:T25)</f>
        <v>34</v>
      </c>
      <c r="U6" s="57">
        <f t="shared" ref="U6:U25" si="4">SUM(S6-T6)</f>
        <v>-25</v>
      </c>
      <c r="V6" s="64" t="s">
        <v>0</v>
      </c>
      <c r="W6" s="72">
        <v>22426</v>
      </c>
      <c r="X6" s="80">
        <f>SUM(X8:X25)</f>
        <v>21218</v>
      </c>
    </row>
    <row r="7" spans="1:24" ht="22.5" customHeight="1">
      <c r="A7" s="5"/>
      <c r="B7" s="15"/>
      <c r="C7" s="23" t="s">
        <v>19</v>
      </c>
      <c r="D7" s="30">
        <f>SUMIF(C8:C25,"女",D8:D25)</f>
        <v>24540</v>
      </c>
      <c r="E7" s="30">
        <f t="shared" si="0"/>
        <v>-179</v>
      </c>
      <c r="F7" s="42"/>
      <c r="G7" s="42"/>
      <c r="H7" s="42">
        <f>SUMIF(C8:C25,"女",H8:H25)</f>
        <v>100</v>
      </c>
      <c r="I7" s="42">
        <f>SUMIF(C8:C25,"女",I8:I25)</f>
        <v>54</v>
      </c>
      <c r="J7" s="42">
        <f>SUMIF(C8:C25,"女",J8:J25)</f>
        <v>43</v>
      </c>
      <c r="K7" s="42">
        <f>SUMIF(C8:C25,"女",K8:K25)</f>
        <v>0</v>
      </c>
      <c r="L7" s="30">
        <f t="shared" si="1"/>
        <v>97</v>
      </c>
      <c r="M7" s="42">
        <f>SUMIF(C8:C25,"女",M8:M25)</f>
        <v>100</v>
      </c>
      <c r="N7" s="42">
        <f>SUMIF(C8:C25,"女",N8:N25)</f>
        <v>108</v>
      </c>
      <c r="O7" s="42">
        <f>SUMIF(C8:C25,"女",O8:O25)</f>
        <v>132</v>
      </c>
      <c r="P7" s="42">
        <f>SUMIF(C8:C25,"女",P8:P25)</f>
        <v>0</v>
      </c>
      <c r="Q7" s="42">
        <f t="shared" si="2"/>
        <v>240</v>
      </c>
      <c r="R7" s="30">
        <f t="shared" si="3"/>
        <v>-143</v>
      </c>
      <c r="S7" s="30">
        <f>SUMIF(C8:C25,"女",S8:S25)</f>
        <v>8</v>
      </c>
      <c r="T7" s="30">
        <f>SUMIF(C8:C44,"女",T8:T25)</f>
        <v>44</v>
      </c>
      <c r="U7" s="58">
        <f t="shared" si="4"/>
        <v>-36</v>
      </c>
      <c r="V7" s="65"/>
      <c r="W7" s="73">
        <v>25221</v>
      </c>
      <c r="X7" s="81"/>
    </row>
    <row r="8" spans="1:24" ht="22.5" customHeight="1">
      <c r="A8" s="6" t="s">
        <v>2</v>
      </c>
      <c r="B8" s="16">
        <f>SUM(D8+D9)</f>
        <v>5138</v>
      </c>
      <c r="C8" s="24" t="s">
        <v>17</v>
      </c>
      <c r="D8" s="31">
        <f t="shared" ref="D8:D25" si="5">E8+W8</f>
        <v>2349</v>
      </c>
      <c r="E8" s="30">
        <f t="shared" si="0"/>
        <v>1</v>
      </c>
      <c r="F8" s="43">
        <f>X8+G8</f>
        <v>2216</v>
      </c>
      <c r="G8" s="45">
        <v>9</v>
      </c>
      <c r="H8" s="45">
        <v>18</v>
      </c>
      <c r="I8" s="45">
        <v>2</v>
      </c>
      <c r="J8" s="45">
        <v>4</v>
      </c>
      <c r="K8" s="45">
        <v>0</v>
      </c>
      <c r="L8" s="30">
        <f t="shared" si="1"/>
        <v>6</v>
      </c>
      <c r="M8" s="45">
        <v>7</v>
      </c>
      <c r="N8" s="45">
        <v>5</v>
      </c>
      <c r="O8" s="45">
        <v>6</v>
      </c>
      <c r="P8" s="45">
        <v>0</v>
      </c>
      <c r="Q8" s="30">
        <f t="shared" si="2"/>
        <v>11</v>
      </c>
      <c r="R8" s="30">
        <f t="shared" si="3"/>
        <v>-5</v>
      </c>
      <c r="S8" s="45">
        <v>0</v>
      </c>
      <c r="T8" s="45">
        <v>5</v>
      </c>
      <c r="U8" s="59">
        <f t="shared" si="4"/>
        <v>-5</v>
      </c>
      <c r="V8" s="66" t="s">
        <v>2</v>
      </c>
      <c r="W8" s="74">
        <v>2348</v>
      </c>
      <c r="X8" s="82">
        <v>2207</v>
      </c>
    </row>
    <row r="9" spans="1:24" ht="22.5" customHeight="1">
      <c r="A9" s="7"/>
      <c r="B9" s="15"/>
      <c r="C9" s="23" t="s">
        <v>19</v>
      </c>
      <c r="D9" s="31">
        <f t="shared" si="5"/>
        <v>2789</v>
      </c>
      <c r="E9" s="30">
        <f t="shared" si="0"/>
        <v>-11</v>
      </c>
      <c r="F9" s="30"/>
      <c r="G9" s="46"/>
      <c r="H9" s="46">
        <v>15</v>
      </c>
      <c r="I9" s="46">
        <v>4</v>
      </c>
      <c r="J9" s="46">
        <v>2</v>
      </c>
      <c r="K9" s="46">
        <v>0</v>
      </c>
      <c r="L9" s="42">
        <f t="shared" si="1"/>
        <v>6</v>
      </c>
      <c r="M9" s="46">
        <v>7</v>
      </c>
      <c r="N9" s="46">
        <v>7</v>
      </c>
      <c r="O9" s="46">
        <v>13</v>
      </c>
      <c r="P9" s="46">
        <v>0</v>
      </c>
      <c r="Q9" s="42">
        <f t="shared" si="2"/>
        <v>20</v>
      </c>
      <c r="R9" s="30">
        <f t="shared" si="3"/>
        <v>-14</v>
      </c>
      <c r="S9" s="46">
        <v>0</v>
      </c>
      <c r="T9" s="46">
        <v>5</v>
      </c>
      <c r="U9" s="59">
        <f t="shared" si="4"/>
        <v>-5</v>
      </c>
      <c r="V9" s="67"/>
      <c r="W9" s="75">
        <v>2800</v>
      </c>
      <c r="X9" s="83"/>
    </row>
    <row r="10" spans="1:24" ht="22.5" customHeight="1">
      <c r="A10" s="7" t="s">
        <v>3</v>
      </c>
      <c r="B10" s="16">
        <f>SUM(D10+D11)</f>
        <v>17373</v>
      </c>
      <c r="C10" s="23" t="s">
        <v>17</v>
      </c>
      <c r="D10" s="31">
        <f t="shared" si="5"/>
        <v>8149</v>
      </c>
      <c r="E10" s="30">
        <f t="shared" si="0"/>
        <v>-68</v>
      </c>
      <c r="F10" s="44">
        <f>X10+G10</f>
        <v>7984</v>
      </c>
      <c r="G10" s="46">
        <v>-47</v>
      </c>
      <c r="H10" s="46">
        <v>43</v>
      </c>
      <c r="I10" s="46">
        <v>31</v>
      </c>
      <c r="J10" s="46">
        <v>27</v>
      </c>
      <c r="K10" s="46">
        <v>0</v>
      </c>
      <c r="L10" s="42">
        <f t="shared" si="1"/>
        <v>58</v>
      </c>
      <c r="M10" s="46">
        <v>47</v>
      </c>
      <c r="N10" s="46">
        <v>51</v>
      </c>
      <c r="O10" s="46">
        <v>63</v>
      </c>
      <c r="P10" s="46">
        <v>0</v>
      </c>
      <c r="Q10" s="42">
        <f t="shared" si="2"/>
        <v>114</v>
      </c>
      <c r="R10" s="30">
        <f t="shared" si="3"/>
        <v>-56</v>
      </c>
      <c r="S10" s="46">
        <v>4</v>
      </c>
      <c r="T10" s="46">
        <v>12</v>
      </c>
      <c r="U10" s="59">
        <f t="shared" si="4"/>
        <v>-8</v>
      </c>
      <c r="V10" s="67" t="s">
        <v>3</v>
      </c>
      <c r="W10" s="75">
        <v>8217</v>
      </c>
      <c r="X10" s="82">
        <v>8031</v>
      </c>
    </row>
    <row r="11" spans="1:24" ht="22.5" customHeight="1">
      <c r="A11" s="7"/>
      <c r="B11" s="15"/>
      <c r="C11" s="23" t="s">
        <v>19</v>
      </c>
      <c r="D11" s="31">
        <f t="shared" si="5"/>
        <v>9224</v>
      </c>
      <c r="E11" s="30">
        <f t="shared" si="0"/>
        <v>-89</v>
      </c>
      <c r="F11" s="30"/>
      <c r="G11" s="46"/>
      <c r="H11" s="46">
        <v>54</v>
      </c>
      <c r="I11" s="46">
        <v>24</v>
      </c>
      <c r="J11" s="46">
        <v>15</v>
      </c>
      <c r="K11" s="46">
        <v>0</v>
      </c>
      <c r="L11" s="42">
        <f t="shared" si="1"/>
        <v>39</v>
      </c>
      <c r="M11" s="46">
        <v>49</v>
      </c>
      <c r="N11" s="46">
        <v>58</v>
      </c>
      <c r="O11" s="46">
        <v>67</v>
      </c>
      <c r="P11" s="46">
        <v>0</v>
      </c>
      <c r="Q11" s="42">
        <f t="shared" si="2"/>
        <v>125</v>
      </c>
      <c r="R11" s="30">
        <f t="shared" si="3"/>
        <v>-86</v>
      </c>
      <c r="S11" s="46">
        <v>3</v>
      </c>
      <c r="T11" s="46">
        <v>11</v>
      </c>
      <c r="U11" s="59">
        <f t="shared" si="4"/>
        <v>-8</v>
      </c>
      <c r="V11" s="67"/>
      <c r="W11" s="75">
        <v>9313</v>
      </c>
      <c r="X11" s="83"/>
    </row>
    <row r="12" spans="1:24" ht="22.5" customHeight="1">
      <c r="A12" s="7" t="s">
        <v>6</v>
      </c>
      <c r="B12" s="16">
        <f>SUM(D12+D13)</f>
        <v>4195</v>
      </c>
      <c r="C12" s="23" t="s">
        <v>17</v>
      </c>
      <c r="D12" s="31">
        <f t="shared" si="5"/>
        <v>1947</v>
      </c>
      <c r="E12" s="30">
        <f t="shared" si="0"/>
        <v>-3</v>
      </c>
      <c r="F12" s="44">
        <f>X12+G12</f>
        <v>2217</v>
      </c>
      <c r="G12" s="46">
        <v>19</v>
      </c>
      <c r="H12" s="46">
        <v>10</v>
      </c>
      <c r="I12" s="46">
        <v>7</v>
      </c>
      <c r="J12" s="46">
        <v>9</v>
      </c>
      <c r="K12" s="46">
        <v>1</v>
      </c>
      <c r="L12" s="42">
        <f t="shared" si="1"/>
        <v>17</v>
      </c>
      <c r="M12" s="46">
        <v>9</v>
      </c>
      <c r="N12" s="46">
        <v>13</v>
      </c>
      <c r="O12" s="46">
        <v>7</v>
      </c>
      <c r="P12" s="46">
        <v>0</v>
      </c>
      <c r="Q12" s="42">
        <f t="shared" si="2"/>
        <v>20</v>
      </c>
      <c r="R12" s="30">
        <f t="shared" si="3"/>
        <v>-3</v>
      </c>
      <c r="S12" s="46">
        <v>1</v>
      </c>
      <c r="T12" s="46">
        <v>2</v>
      </c>
      <c r="U12" s="59">
        <f t="shared" si="4"/>
        <v>-1</v>
      </c>
      <c r="V12" s="67" t="s">
        <v>6</v>
      </c>
      <c r="W12" s="75">
        <v>1950</v>
      </c>
      <c r="X12" s="82">
        <v>2198</v>
      </c>
    </row>
    <row r="13" spans="1:24" ht="22.5" customHeight="1">
      <c r="A13" s="7"/>
      <c r="B13" s="15"/>
      <c r="C13" s="23" t="s">
        <v>19</v>
      </c>
      <c r="D13" s="31">
        <f t="shared" si="5"/>
        <v>2248</v>
      </c>
      <c r="E13" s="30">
        <f t="shared" si="0"/>
        <v>1</v>
      </c>
      <c r="F13" s="30"/>
      <c r="G13" s="46"/>
      <c r="H13" s="46">
        <v>8</v>
      </c>
      <c r="I13" s="46">
        <v>14</v>
      </c>
      <c r="J13" s="46">
        <v>12</v>
      </c>
      <c r="K13" s="46">
        <v>0</v>
      </c>
      <c r="L13" s="42">
        <f t="shared" si="1"/>
        <v>26</v>
      </c>
      <c r="M13" s="46">
        <v>11</v>
      </c>
      <c r="N13" s="46">
        <v>14</v>
      </c>
      <c r="O13" s="46">
        <v>5</v>
      </c>
      <c r="P13" s="46">
        <v>0</v>
      </c>
      <c r="Q13" s="42">
        <f t="shared" si="2"/>
        <v>19</v>
      </c>
      <c r="R13" s="30">
        <f t="shared" si="3"/>
        <v>7</v>
      </c>
      <c r="S13" s="46">
        <v>1</v>
      </c>
      <c r="T13" s="46">
        <v>4</v>
      </c>
      <c r="U13" s="59">
        <f t="shared" si="4"/>
        <v>-3</v>
      </c>
      <c r="V13" s="67"/>
      <c r="W13" s="75">
        <v>2247</v>
      </c>
      <c r="X13" s="83"/>
    </row>
    <row r="14" spans="1:24" ht="22.5" customHeight="1">
      <c r="A14" s="7" t="s">
        <v>4</v>
      </c>
      <c r="B14" s="16">
        <f>SUM(D14+D15)</f>
        <v>4359</v>
      </c>
      <c r="C14" s="23" t="s">
        <v>17</v>
      </c>
      <c r="D14" s="31">
        <f t="shared" si="5"/>
        <v>2106</v>
      </c>
      <c r="E14" s="30">
        <f t="shared" si="0"/>
        <v>-12</v>
      </c>
      <c r="F14" s="44">
        <f>X14+G14</f>
        <v>1678</v>
      </c>
      <c r="G14" s="46">
        <v>1</v>
      </c>
      <c r="H14" s="46">
        <v>2</v>
      </c>
      <c r="I14" s="46">
        <v>3</v>
      </c>
      <c r="J14" s="46">
        <v>8</v>
      </c>
      <c r="K14" s="46">
        <v>0</v>
      </c>
      <c r="L14" s="42">
        <f t="shared" si="1"/>
        <v>11</v>
      </c>
      <c r="M14" s="46">
        <v>4</v>
      </c>
      <c r="N14" s="46">
        <v>6</v>
      </c>
      <c r="O14" s="46">
        <v>14</v>
      </c>
      <c r="P14" s="46">
        <v>0</v>
      </c>
      <c r="Q14" s="42">
        <f t="shared" si="2"/>
        <v>20</v>
      </c>
      <c r="R14" s="30">
        <f t="shared" si="3"/>
        <v>-9</v>
      </c>
      <c r="S14" s="46">
        <v>1</v>
      </c>
      <c r="T14" s="46">
        <v>2</v>
      </c>
      <c r="U14" s="59">
        <f t="shared" si="4"/>
        <v>-1</v>
      </c>
      <c r="V14" s="67" t="s">
        <v>4</v>
      </c>
      <c r="W14" s="75">
        <v>2118</v>
      </c>
      <c r="X14" s="82">
        <v>1677</v>
      </c>
    </row>
    <row r="15" spans="1:24" ht="22.5" customHeight="1">
      <c r="A15" s="7"/>
      <c r="B15" s="15"/>
      <c r="C15" s="23" t="s">
        <v>19</v>
      </c>
      <c r="D15" s="31">
        <f t="shared" si="5"/>
        <v>2253</v>
      </c>
      <c r="E15" s="30">
        <f t="shared" si="0"/>
        <v>-7</v>
      </c>
      <c r="F15" s="30"/>
      <c r="G15" s="46"/>
      <c r="H15" s="46">
        <v>5</v>
      </c>
      <c r="I15" s="46">
        <v>8</v>
      </c>
      <c r="J15" s="46">
        <v>0</v>
      </c>
      <c r="K15" s="46">
        <v>0</v>
      </c>
      <c r="L15" s="42">
        <f t="shared" si="1"/>
        <v>8</v>
      </c>
      <c r="M15" s="46">
        <v>4</v>
      </c>
      <c r="N15" s="46">
        <v>8</v>
      </c>
      <c r="O15" s="46">
        <v>4</v>
      </c>
      <c r="P15" s="46">
        <v>0</v>
      </c>
      <c r="Q15" s="42">
        <f t="shared" si="2"/>
        <v>12</v>
      </c>
      <c r="R15" s="30">
        <f t="shared" si="3"/>
        <v>-4</v>
      </c>
      <c r="S15" s="46">
        <v>2</v>
      </c>
      <c r="T15" s="46">
        <v>6</v>
      </c>
      <c r="U15" s="59">
        <f t="shared" si="4"/>
        <v>-4</v>
      </c>
      <c r="V15" s="67"/>
      <c r="W15" s="75">
        <v>2260</v>
      </c>
      <c r="X15" s="83"/>
    </row>
    <row r="16" spans="1:24" ht="22.5" customHeight="1">
      <c r="A16" s="7" t="s">
        <v>9</v>
      </c>
      <c r="B16" s="16">
        <f>SUM(D16+D17)</f>
        <v>2572</v>
      </c>
      <c r="C16" s="23" t="s">
        <v>17</v>
      </c>
      <c r="D16" s="31">
        <f t="shared" si="5"/>
        <v>1267</v>
      </c>
      <c r="E16" s="30">
        <f t="shared" si="0"/>
        <v>-8</v>
      </c>
      <c r="F16" s="44">
        <f>X16+G16</f>
        <v>1340</v>
      </c>
      <c r="G16" s="46">
        <v>-1</v>
      </c>
      <c r="H16" s="46">
        <v>2</v>
      </c>
      <c r="I16" s="46">
        <v>3</v>
      </c>
      <c r="J16" s="46">
        <v>2</v>
      </c>
      <c r="K16" s="46">
        <v>0</v>
      </c>
      <c r="L16" s="42">
        <f t="shared" si="1"/>
        <v>5</v>
      </c>
      <c r="M16" s="46">
        <v>4</v>
      </c>
      <c r="N16" s="46">
        <v>3</v>
      </c>
      <c r="O16" s="46">
        <v>2</v>
      </c>
      <c r="P16" s="46">
        <v>2</v>
      </c>
      <c r="Q16" s="42">
        <f t="shared" si="2"/>
        <v>7</v>
      </c>
      <c r="R16" s="30">
        <f t="shared" si="3"/>
        <v>-2</v>
      </c>
      <c r="S16" s="46">
        <v>0</v>
      </c>
      <c r="T16" s="46">
        <v>4</v>
      </c>
      <c r="U16" s="59">
        <f t="shared" si="4"/>
        <v>-4</v>
      </c>
      <c r="V16" s="67" t="s">
        <v>9</v>
      </c>
      <c r="W16" s="75">
        <v>1275</v>
      </c>
      <c r="X16" s="82">
        <v>1341</v>
      </c>
    </row>
    <row r="17" spans="1:24" ht="22.5" customHeight="1">
      <c r="A17" s="7"/>
      <c r="B17" s="15"/>
      <c r="C17" s="23" t="s">
        <v>19</v>
      </c>
      <c r="D17" s="31">
        <f t="shared" si="5"/>
        <v>1305</v>
      </c>
      <c r="E17" s="30">
        <f t="shared" si="0"/>
        <v>-11</v>
      </c>
      <c r="F17" s="30"/>
      <c r="G17" s="46"/>
      <c r="H17" s="46">
        <v>0</v>
      </c>
      <c r="I17" s="46">
        <v>2</v>
      </c>
      <c r="J17" s="46">
        <v>1</v>
      </c>
      <c r="K17" s="46">
        <v>0</v>
      </c>
      <c r="L17" s="42">
        <f t="shared" si="1"/>
        <v>3</v>
      </c>
      <c r="M17" s="46">
        <v>7</v>
      </c>
      <c r="N17" s="46">
        <v>1</v>
      </c>
      <c r="O17" s="46">
        <v>4</v>
      </c>
      <c r="P17" s="46">
        <v>0</v>
      </c>
      <c r="Q17" s="42">
        <f t="shared" si="2"/>
        <v>5</v>
      </c>
      <c r="R17" s="30">
        <f t="shared" si="3"/>
        <v>-2</v>
      </c>
      <c r="S17" s="46">
        <v>0</v>
      </c>
      <c r="T17" s="46">
        <v>2</v>
      </c>
      <c r="U17" s="59">
        <f t="shared" si="4"/>
        <v>-2</v>
      </c>
      <c r="V17" s="67"/>
      <c r="W17" s="75">
        <v>1316</v>
      </c>
      <c r="X17" s="83"/>
    </row>
    <row r="18" spans="1:24" ht="22.5" customHeight="1">
      <c r="A18" s="7" t="s">
        <v>5</v>
      </c>
      <c r="B18" s="16">
        <f>SUM(D18+D19)</f>
        <v>602</v>
      </c>
      <c r="C18" s="23" t="s">
        <v>17</v>
      </c>
      <c r="D18" s="31">
        <f t="shared" si="5"/>
        <v>305</v>
      </c>
      <c r="E18" s="30">
        <f t="shared" si="0"/>
        <v>-3</v>
      </c>
      <c r="F18" s="44">
        <f>X18+G18</f>
        <v>313</v>
      </c>
      <c r="G18" s="46">
        <v>-6</v>
      </c>
      <c r="H18" s="46">
        <v>0</v>
      </c>
      <c r="I18" s="46">
        <v>0</v>
      </c>
      <c r="J18" s="46">
        <v>0</v>
      </c>
      <c r="K18" s="46">
        <v>0</v>
      </c>
      <c r="L18" s="42">
        <f t="shared" si="1"/>
        <v>0</v>
      </c>
      <c r="M18" s="46">
        <v>0</v>
      </c>
      <c r="N18" s="46">
        <v>3</v>
      </c>
      <c r="O18" s="46">
        <v>0</v>
      </c>
      <c r="P18" s="46">
        <v>0</v>
      </c>
      <c r="Q18" s="42">
        <f t="shared" si="2"/>
        <v>3</v>
      </c>
      <c r="R18" s="30">
        <f t="shared" si="3"/>
        <v>-3</v>
      </c>
      <c r="S18" s="46">
        <v>0</v>
      </c>
      <c r="T18" s="46">
        <v>0</v>
      </c>
      <c r="U18" s="59">
        <f t="shared" si="4"/>
        <v>0</v>
      </c>
      <c r="V18" s="67" t="s">
        <v>5</v>
      </c>
      <c r="W18" s="75">
        <v>308</v>
      </c>
      <c r="X18" s="82">
        <v>319</v>
      </c>
    </row>
    <row r="19" spans="1:24" ht="22.5" customHeight="1">
      <c r="A19" s="7"/>
      <c r="B19" s="15"/>
      <c r="C19" s="23" t="s">
        <v>19</v>
      </c>
      <c r="D19" s="31">
        <f t="shared" si="5"/>
        <v>297</v>
      </c>
      <c r="E19" s="30">
        <f t="shared" si="0"/>
        <v>-8</v>
      </c>
      <c r="F19" s="30"/>
      <c r="G19" s="46"/>
      <c r="H19" s="46">
        <v>0</v>
      </c>
      <c r="I19" s="46">
        <v>0</v>
      </c>
      <c r="J19" s="46">
        <v>0</v>
      </c>
      <c r="K19" s="46">
        <v>0</v>
      </c>
      <c r="L19" s="42">
        <f t="shared" si="1"/>
        <v>0</v>
      </c>
      <c r="M19" s="46">
        <v>1</v>
      </c>
      <c r="N19" s="46">
        <v>2</v>
      </c>
      <c r="O19" s="46">
        <v>4</v>
      </c>
      <c r="P19" s="46">
        <v>0</v>
      </c>
      <c r="Q19" s="42">
        <f t="shared" si="2"/>
        <v>6</v>
      </c>
      <c r="R19" s="30">
        <f t="shared" si="3"/>
        <v>-6</v>
      </c>
      <c r="S19" s="46">
        <v>0</v>
      </c>
      <c r="T19" s="46">
        <v>1</v>
      </c>
      <c r="U19" s="59">
        <f t="shared" si="4"/>
        <v>-1</v>
      </c>
      <c r="V19" s="67"/>
      <c r="W19" s="75">
        <v>305</v>
      </c>
      <c r="X19" s="83"/>
    </row>
    <row r="20" spans="1:24" ht="22.5" customHeight="1">
      <c r="A20" s="7" t="s">
        <v>11</v>
      </c>
      <c r="B20" s="16">
        <f>SUM(D20+D21)</f>
        <v>697</v>
      </c>
      <c r="C20" s="23" t="s">
        <v>17</v>
      </c>
      <c r="D20" s="31">
        <f t="shared" si="5"/>
        <v>317</v>
      </c>
      <c r="E20" s="30">
        <f t="shared" si="0"/>
        <v>-1</v>
      </c>
      <c r="F20" s="44">
        <f>X20+G20</f>
        <v>368</v>
      </c>
      <c r="G20" s="46">
        <v>-2</v>
      </c>
      <c r="H20" s="46">
        <v>0</v>
      </c>
      <c r="I20" s="46">
        <v>0</v>
      </c>
      <c r="J20" s="46">
        <v>0</v>
      </c>
      <c r="K20" s="46">
        <v>0</v>
      </c>
      <c r="L20" s="42">
        <f t="shared" si="1"/>
        <v>0</v>
      </c>
      <c r="M20" s="46">
        <v>1</v>
      </c>
      <c r="N20" s="46">
        <v>0</v>
      </c>
      <c r="O20" s="46">
        <v>1</v>
      </c>
      <c r="P20" s="46">
        <v>0</v>
      </c>
      <c r="Q20" s="42">
        <f t="shared" si="2"/>
        <v>1</v>
      </c>
      <c r="R20" s="30">
        <f t="shared" si="3"/>
        <v>-1</v>
      </c>
      <c r="S20" s="46">
        <v>1</v>
      </c>
      <c r="T20" s="46">
        <v>0</v>
      </c>
      <c r="U20" s="59">
        <f t="shared" si="4"/>
        <v>1</v>
      </c>
      <c r="V20" s="67" t="s">
        <v>11</v>
      </c>
      <c r="W20" s="75">
        <v>318</v>
      </c>
      <c r="X20" s="82">
        <v>370</v>
      </c>
    </row>
    <row r="21" spans="1:24" ht="22.5" customHeight="1">
      <c r="A21" s="7"/>
      <c r="B21" s="15"/>
      <c r="C21" s="23" t="s">
        <v>19</v>
      </c>
      <c r="D21" s="31">
        <f t="shared" si="5"/>
        <v>380</v>
      </c>
      <c r="E21" s="30">
        <f t="shared" si="0"/>
        <v>-5</v>
      </c>
      <c r="F21" s="30"/>
      <c r="G21" s="46"/>
      <c r="H21" s="46">
        <v>0</v>
      </c>
      <c r="I21" s="46">
        <v>0</v>
      </c>
      <c r="J21" s="46">
        <v>0</v>
      </c>
      <c r="K21" s="46">
        <v>0</v>
      </c>
      <c r="L21" s="42">
        <f t="shared" si="1"/>
        <v>0</v>
      </c>
      <c r="M21" s="46">
        <v>1</v>
      </c>
      <c r="N21" s="46">
        <v>1</v>
      </c>
      <c r="O21" s="46">
        <v>3</v>
      </c>
      <c r="P21" s="46">
        <v>0</v>
      </c>
      <c r="Q21" s="42">
        <f t="shared" si="2"/>
        <v>4</v>
      </c>
      <c r="R21" s="30">
        <f t="shared" si="3"/>
        <v>-4</v>
      </c>
      <c r="S21" s="46">
        <v>0</v>
      </c>
      <c r="T21" s="46">
        <v>0</v>
      </c>
      <c r="U21" s="59">
        <f t="shared" si="4"/>
        <v>0</v>
      </c>
      <c r="V21" s="67"/>
      <c r="W21" s="75">
        <v>385</v>
      </c>
      <c r="X21" s="83"/>
    </row>
    <row r="22" spans="1:24" ht="22.5" customHeight="1">
      <c r="A22" s="7" t="s">
        <v>12</v>
      </c>
      <c r="B22" s="16">
        <f>SUM(D22+D23)</f>
        <v>3569</v>
      </c>
      <c r="C22" s="23" t="s">
        <v>17</v>
      </c>
      <c r="D22" s="31">
        <f t="shared" si="5"/>
        <v>1624</v>
      </c>
      <c r="E22" s="30">
        <f t="shared" si="0"/>
        <v>-19</v>
      </c>
      <c r="F22" s="44">
        <f>X22+G22</f>
        <v>1486</v>
      </c>
      <c r="G22" s="46">
        <v>-13</v>
      </c>
      <c r="H22" s="46">
        <v>4</v>
      </c>
      <c r="I22" s="46">
        <v>0</v>
      </c>
      <c r="J22" s="46">
        <v>0</v>
      </c>
      <c r="K22" s="46">
        <v>0</v>
      </c>
      <c r="L22" s="42">
        <f t="shared" si="1"/>
        <v>0</v>
      </c>
      <c r="M22" s="46">
        <v>7</v>
      </c>
      <c r="N22" s="46">
        <v>4</v>
      </c>
      <c r="O22" s="46">
        <v>10</v>
      </c>
      <c r="P22" s="46">
        <v>1</v>
      </c>
      <c r="Q22" s="42">
        <f t="shared" si="2"/>
        <v>15</v>
      </c>
      <c r="R22" s="30">
        <f t="shared" si="3"/>
        <v>-15</v>
      </c>
      <c r="S22" s="46">
        <v>1</v>
      </c>
      <c r="T22" s="46">
        <v>2</v>
      </c>
      <c r="U22" s="59">
        <f t="shared" si="4"/>
        <v>-1</v>
      </c>
      <c r="V22" s="67" t="s">
        <v>12</v>
      </c>
      <c r="W22" s="75">
        <v>1643</v>
      </c>
      <c r="X22" s="82">
        <v>1499</v>
      </c>
    </row>
    <row r="23" spans="1:24" ht="22.5" customHeight="1">
      <c r="A23" s="7"/>
      <c r="B23" s="15"/>
      <c r="C23" s="23" t="s">
        <v>19</v>
      </c>
      <c r="D23" s="31">
        <f t="shared" si="5"/>
        <v>1945</v>
      </c>
      <c r="E23" s="30">
        <f t="shared" si="0"/>
        <v>-14</v>
      </c>
      <c r="F23" s="30"/>
      <c r="G23" s="46"/>
      <c r="H23" s="46">
        <v>8</v>
      </c>
      <c r="I23" s="46">
        <v>0</v>
      </c>
      <c r="J23" s="46">
        <v>6</v>
      </c>
      <c r="K23" s="46">
        <v>0</v>
      </c>
      <c r="L23" s="42">
        <f t="shared" si="1"/>
        <v>6</v>
      </c>
      <c r="M23" s="46">
        <v>10</v>
      </c>
      <c r="N23" s="46">
        <v>4</v>
      </c>
      <c r="O23" s="46">
        <v>13</v>
      </c>
      <c r="P23" s="46">
        <v>0</v>
      </c>
      <c r="Q23" s="42">
        <f t="shared" si="2"/>
        <v>17</v>
      </c>
      <c r="R23" s="30">
        <f t="shared" si="3"/>
        <v>-11</v>
      </c>
      <c r="S23" s="46">
        <v>2</v>
      </c>
      <c r="T23" s="46">
        <v>3</v>
      </c>
      <c r="U23" s="59">
        <f t="shared" si="4"/>
        <v>-1</v>
      </c>
      <c r="V23" s="67"/>
      <c r="W23" s="75">
        <v>1959</v>
      </c>
      <c r="X23" s="83"/>
    </row>
    <row r="24" spans="1:24" ht="22.5" customHeight="1">
      <c r="A24" s="7" t="s">
        <v>15</v>
      </c>
      <c r="B24" s="16">
        <f>SUM(D24+D25)</f>
        <v>7887</v>
      </c>
      <c r="C24" s="23" t="s">
        <v>17</v>
      </c>
      <c r="D24" s="31">
        <f t="shared" si="5"/>
        <v>3788</v>
      </c>
      <c r="E24" s="30">
        <f t="shared" si="0"/>
        <v>-29</v>
      </c>
      <c r="F24" s="44">
        <f>X24+G24</f>
        <v>3556</v>
      </c>
      <c r="G24" s="46">
        <v>-20</v>
      </c>
      <c r="H24" s="46">
        <v>7</v>
      </c>
      <c r="I24" s="46">
        <v>2</v>
      </c>
      <c r="J24" s="46">
        <v>4</v>
      </c>
      <c r="K24" s="46">
        <v>0</v>
      </c>
      <c r="L24" s="42">
        <f t="shared" si="1"/>
        <v>6</v>
      </c>
      <c r="M24" s="46">
        <v>7</v>
      </c>
      <c r="N24" s="46">
        <v>13</v>
      </c>
      <c r="O24" s="46">
        <v>14</v>
      </c>
      <c r="P24" s="46">
        <v>2</v>
      </c>
      <c r="Q24" s="42">
        <f t="shared" si="2"/>
        <v>29</v>
      </c>
      <c r="R24" s="30">
        <f t="shared" si="3"/>
        <v>-23</v>
      </c>
      <c r="S24" s="46">
        <v>1</v>
      </c>
      <c r="T24" s="46">
        <v>7</v>
      </c>
      <c r="U24" s="59">
        <f t="shared" si="4"/>
        <v>-6</v>
      </c>
      <c r="V24" s="67" t="s">
        <v>15</v>
      </c>
      <c r="W24" s="75">
        <v>3817</v>
      </c>
      <c r="X24" s="82">
        <v>3576</v>
      </c>
    </row>
    <row r="25" spans="1:24" ht="22.5" customHeight="1">
      <c r="A25" s="8"/>
      <c r="B25" s="17"/>
      <c r="C25" s="25" t="s">
        <v>19</v>
      </c>
      <c r="D25" s="32">
        <f t="shared" si="5"/>
        <v>4099</v>
      </c>
      <c r="E25" s="36">
        <f t="shared" si="0"/>
        <v>-35</v>
      </c>
      <c r="F25" s="36"/>
      <c r="G25" s="47"/>
      <c r="H25" s="47">
        <v>10</v>
      </c>
      <c r="I25" s="47">
        <v>2</v>
      </c>
      <c r="J25" s="47">
        <v>7</v>
      </c>
      <c r="K25" s="47">
        <v>0</v>
      </c>
      <c r="L25" s="52">
        <f t="shared" si="1"/>
        <v>9</v>
      </c>
      <c r="M25" s="47">
        <v>10</v>
      </c>
      <c r="N25" s="47">
        <v>13</v>
      </c>
      <c r="O25" s="47">
        <v>19</v>
      </c>
      <c r="P25" s="47">
        <v>0</v>
      </c>
      <c r="Q25" s="52">
        <f t="shared" si="2"/>
        <v>32</v>
      </c>
      <c r="R25" s="36">
        <f t="shared" si="3"/>
        <v>-23</v>
      </c>
      <c r="S25" s="47">
        <v>0</v>
      </c>
      <c r="T25" s="47">
        <v>12</v>
      </c>
      <c r="U25" s="60">
        <f t="shared" si="4"/>
        <v>-12</v>
      </c>
      <c r="V25" s="68"/>
      <c r="W25" s="76">
        <v>4134</v>
      </c>
      <c r="X25" s="84"/>
    </row>
    <row r="26" spans="1:24" ht="22.5" customHeight="1">
      <c r="B26" s="18"/>
      <c r="C26" s="18"/>
      <c r="D26" s="18"/>
      <c r="E26" s="18"/>
      <c r="F26" s="18"/>
      <c r="G26" s="18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148"/>
      <c r="G1" s="38"/>
    </row>
    <row r="2" spans="1:24" ht="22.5" customHeight="1">
      <c r="B2" s="10" t="s">
        <v>23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2.1831817532498454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SUM(D6:D7)</f>
        <v>45699</v>
      </c>
      <c r="C6" s="22" t="s">
        <v>17</v>
      </c>
      <c r="D6" s="29">
        <f>W6+E6</f>
        <v>21511</v>
      </c>
      <c r="E6" s="30">
        <v>-46</v>
      </c>
      <c r="F6" s="29">
        <f>X6+G6</f>
        <v>20745</v>
      </c>
      <c r="G6" s="29">
        <v>-50</v>
      </c>
      <c r="H6" s="29">
        <v>65</v>
      </c>
      <c r="I6" s="29">
        <v>13</v>
      </c>
      <c r="J6" s="29">
        <v>55</v>
      </c>
      <c r="K6" s="29">
        <v>0</v>
      </c>
      <c r="L6" s="29">
        <v>68</v>
      </c>
      <c r="M6" s="29">
        <v>65</v>
      </c>
      <c r="N6" s="29">
        <v>24</v>
      </c>
      <c r="O6" s="29">
        <v>58</v>
      </c>
      <c r="P6" s="29">
        <v>12</v>
      </c>
      <c r="Q6" s="29">
        <v>94</v>
      </c>
      <c r="R6" s="29">
        <v>-26</v>
      </c>
      <c r="S6" s="29">
        <v>6</v>
      </c>
      <c r="T6" s="29">
        <v>26</v>
      </c>
      <c r="U6" s="57">
        <v>-20</v>
      </c>
      <c r="V6" s="64" t="s">
        <v>0</v>
      </c>
      <c r="W6" s="72">
        <v>21557</v>
      </c>
      <c r="X6" s="80">
        <v>20795</v>
      </c>
    </row>
    <row r="7" spans="1:24" ht="22.5" customHeight="1">
      <c r="A7" s="5"/>
      <c r="B7" s="15"/>
      <c r="C7" s="23" t="s">
        <v>19</v>
      </c>
      <c r="D7" s="30">
        <f>W7+E7</f>
        <v>24188</v>
      </c>
      <c r="E7" s="30">
        <v>-27</v>
      </c>
      <c r="F7" s="42"/>
      <c r="G7" s="42"/>
      <c r="H7" s="42">
        <v>82</v>
      </c>
      <c r="I7" s="42">
        <v>20</v>
      </c>
      <c r="J7" s="42">
        <v>22</v>
      </c>
      <c r="K7" s="42">
        <v>0</v>
      </c>
      <c r="L7" s="30">
        <v>42</v>
      </c>
      <c r="M7" s="42">
        <v>82</v>
      </c>
      <c r="N7" s="42">
        <v>19</v>
      </c>
      <c r="O7" s="42">
        <v>24</v>
      </c>
      <c r="P7" s="42">
        <v>0</v>
      </c>
      <c r="Q7" s="42">
        <v>43</v>
      </c>
      <c r="R7" s="30">
        <v>-1</v>
      </c>
      <c r="S7" s="30">
        <v>11</v>
      </c>
      <c r="T7" s="30">
        <v>37</v>
      </c>
      <c r="U7" s="58">
        <v>-26</v>
      </c>
      <c r="V7" s="65"/>
      <c r="W7" s="73">
        <v>24215</v>
      </c>
      <c r="X7" s="81"/>
    </row>
    <row r="8" spans="1:24" ht="22.5" customHeight="1">
      <c r="B8" t="s">
        <v>51</v>
      </c>
    </row>
    <row r="9" spans="1:24" ht="22.5" customHeight="1">
      <c r="B9" t="s">
        <v>26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148"/>
      <c r="G1" s="38"/>
    </row>
    <row r="2" spans="1:24" ht="22.5" customHeight="1">
      <c r="B2" s="10" t="s">
        <v>46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2.209883103081828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SUM(D6:D7)</f>
        <v>45599</v>
      </c>
      <c r="C6" s="22" t="s">
        <v>17</v>
      </c>
      <c r="D6" s="29">
        <f>W6+E6</f>
        <v>21462</v>
      </c>
      <c r="E6" s="30">
        <v>-49</v>
      </c>
      <c r="F6" s="29">
        <f>X6+G6</f>
        <v>20702</v>
      </c>
      <c r="G6" s="29">
        <v>-43</v>
      </c>
      <c r="H6" s="29">
        <v>59</v>
      </c>
      <c r="I6" s="29">
        <v>9</v>
      </c>
      <c r="J6" s="29">
        <v>24</v>
      </c>
      <c r="K6" s="29">
        <v>0</v>
      </c>
      <c r="L6" s="29">
        <v>33</v>
      </c>
      <c r="M6" s="29">
        <v>59</v>
      </c>
      <c r="N6" s="29">
        <v>28</v>
      </c>
      <c r="O6" s="29">
        <v>25</v>
      </c>
      <c r="P6" s="29">
        <v>3</v>
      </c>
      <c r="Q6" s="29">
        <v>56</v>
      </c>
      <c r="R6" s="29">
        <v>-23</v>
      </c>
      <c r="S6" s="29">
        <v>12</v>
      </c>
      <c r="T6" s="29">
        <v>38</v>
      </c>
      <c r="U6" s="57">
        <v>-26</v>
      </c>
      <c r="V6" s="64" t="s">
        <v>0</v>
      </c>
      <c r="W6" s="72">
        <v>21511</v>
      </c>
      <c r="X6" s="80">
        <v>20745</v>
      </c>
    </row>
    <row r="7" spans="1:24" ht="22.5" customHeight="1">
      <c r="A7" s="5"/>
      <c r="B7" s="15"/>
      <c r="C7" s="23" t="s">
        <v>19</v>
      </c>
      <c r="D7" s="30">
        <f>W7+E7</f>
        <v>24137</v>
      </c>
      <c r="E7" s="30">
        <v>-51</v>
      </c>
      <c r="F7" s="42"/>
      <c r="G7" s="42"/>
      <c r="H7" s="42">
        <v>81</v>
      </c>
      <c r="I7" s="42">
        <v>16</v>
      </c>
      <c r="J7" s="42">
        <v>19</v>
      </c>
      <c r="K7" s="42">
        <v>2</v>
      </c>
      <c r="L7" s="30">
        <v>37</v>
      </c>
      <c r="M7" s="42">
        <v>81</v>
      </c>
      <c r="N7" s="42">
        <v>27</v>
      </c>
      <c r="O7" s="42">
        <v>20</v>
      </c>
      <c r="P7" s="42">
        <v>1</v>
      </c>
      <c r="Q7" s="42">
        <v>48</v>
      </c>
      <c r="R7" s="30">
        <v>-11</v>
      </c>
      <c r="S7" s="30">
        <v>5</v>
      </c>
      <c r="T7" s="30">
        <v>45</v>
      </c>
      <c r="U7" s="58">
        <v>-40</v>
      </c>
      <c r="V7" s="65"/>
      <c r="W7" s="73">
        <v>24188</v>
      </c>
      <c r="X7" s="81"/>
    </row>
    <row r="8" spans="1:24" ht="22.5" customHeight="1">
      <c r="B8" t="s">
        <v>51</v>
      </c>
    </row>
    <row r="9" spans="1:24" ht="22.5" customHeight="1">
      <c r="B9" t="s">
        <v>26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workbookViewId="0">
      <pane xSplit="1" ySplit="5" topLeftCell="B15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148"/>
      <c r="G1" s="38"/>
    </row>
    <row r="2" spans="1:24" ht="22.5" customHeight="1">
      <c r="B2" s="10" t="s">
        <v>47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2.2086115142718916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SUM(D6:D7)</f>
        <v>45502</v>
      </c>
      <c r="C6" s="22" t="s">
        <v>17</v>
      </c>
      <c r="D6" s="29">
        <f>W6+E6</f>
        <v>21437</v>
      </c>
      <c r="E6" s="30">
        <v>-25</v>
      </c>
      <c r="F6" s="29">
        <f>X6+G6</f>
        <v>20670</v>
      </c>
      <c r="G6" s="29">
        <v>-32</v>
      </c>
      <c r="H6" s="29">
        <v>52</v>
      </c>
      <c r="I6" s="29">
        <v>15</v>
      </c>
      <c r="J6" s="29">
        <v>42</v>
      </c>
      <c r="K6" s="29">
        <v>0</v>
      </c>
      <c r="L6" s="29">
        <v>57</v>
      </c>
      <c r="M6" s="29">
        <v>52</v>
      </c>
      <c r="N6" s="29">
        <v>24</v>
      </c>
      <c r="O6" s="29">
        <v>26</v>
      </c>
      <c r="P6" s="29">
        <v>3</v>
      </c>
      <c r="Q6" s="29">
        <v>53</v>
      </c>
      <c r="R6" s="29">
        <v>4</v>
      </c>
      <c r="S6" s="29">
        <v>7</v>
      </c>
      <c r="T6" s="29">
        <v>36</v>
      </c>
      <c r="U6" s="57">
        <v>-29</v>
      </c>
      <c r="V6" s="64" t="s">
        <v>0</v>
      </c>
      <c r="W6" s="72">
        <v>21462</v>
      </c>
      <c r="X6" s="80">
        <v>20702</v>
      </c>
    </row>
    <row r="7" spans="1:24" ht="22.5" customHeight="1">
      <c r="A7" s="5"/>
      <c r="B7" s="15"/>
      <c r="C7" s="23" t="s">
        <v>19</v>
      </c>
      <c r="D7" s="30">
        <f>W7+E7</f>
        <v>24065</v>
      </c>
      <c r="E7" s="30">
        <v>-72</v>
      </c>
      <c r="F7" s="42"/>
      <c r="G7" s="42"/>
      <c r="H7" s="42">
        <v>61</v>
      </c>
      <c r="I7" s="42">
        <v>9</v>
      </c>
      <c r="J7" s="42">
        <v>16</v>
      </c>
      <c r="K7" s="42">
        <v>0</v>
      </c>
      <c r="L7" s="30">
        <v>25</v>
      </c>
      <c r="M7" s="42">
        <v>61</v>
      </c>
      <c r="N7" s="42">
        <v>25</v>
      </c>
      <c r="O7" s="42">
        <v>33</v>
      </c>
      <c r="P7" s="42">
        <v>2</v>
      </c>
      <c r="Q7" s="42">
        <v>60</v>
      </c>
      <c r="R7" s="30">
        <v>-35</v>
      </c>
      <c r="S7" s="30">
        <v>9</v>
      </c>
      <c r="T7" s="30">
        <v>46</v>
      </c>
      <c r="U7" s="58">
        <v>-37</v>
      </c>
      <c r="V7" s="65"/>
      <c r="W7" s="73">
        <v>24137</v>
      </c>
      <c r="X7" s="81"/>
    </row>
    <row r="8" spans="1:24" ht="22.5" customHeight="1">
      <c r="B8" t="s">
        <v>51</v>
      </c>
    </row>
    <row r="9" spans="1:24" ht="22.5" customHeight="1">
      <c r="B9" t="s">
        <v>26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G8" sqref="G8:G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42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2.1878333097361837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SUM(D6+D7)</f>
        <v>46358</v>
      </c>
      <c r="C6" s="22" t="s">
        <v>17</v>
      </c>
      <c r="D6" s="29">
        <f>SUMIF(C8:C25,"男",D8:D25)</f>
        <v>21855</v>
      </c>
      <c r="E6" s="30">
        <f t="shared" ref="E6:E25" si="0">SUM(H6:K6,S6)-SUM(M6:P6,T6)</f>
        <v>3</v>
      </c>
      <c r="F6" s="86">
        <f>X6+G6</f>
        <v>21189</v>
      </c>
      <c r="G6" s="86">
        <f>SUM(G8:G25)</f>
        <v>31</v>
      </c>
      <c r="H6" s="29">
        <f>SUMIF(C8:C25,"男",H8:H25)</f>
        <v>93</v>
      </c>
      <c r="I6" s="29">
        <f>SUMIF(C8:C25,"男",I8:I25)</f>
        <v>80</v>
      </c>
      <c r="J6" s="29">
        <f>SUMIF(C8:C25,"男",J8:J25)</f>
        <v>63</v>
      </c>
      <c r="K6" s="29">
        <f>SUMIF(C8:C25,"男",K8:K25)</f>
        <v>0</v>
      </c>
      <c r="L6" s="29">
        <f t="shared" ref="L6:L25" si="1">SUM(I6:K6)</f>
        <v>143</v>
      </c>
      <c r="M6" s="29">
        <f>SUMIF(C8:C25,"男",M8:M25)</f>
        <v>93</v>
      </c>
      <c r="N6" s="29">
        <f>SUMIF(C8:C25,"男",N8:N25)</f>
        <v>58</v>
      </c>
      <c r="O6" s="29">
        <f>SUMIF(C8:C25,"男",O8:O25)</f>
        <v>51</v>
      </c>
      <c r="P6" s="29">
        <f>SUMIF(C8:C25,"男",P8:P25)</f>
        <v>4</v>
      </c>
      <c r="Q6" s="29">
        <f t="shared" ref="Q6:Q25" si="2">SUM(N6:P6)</f>
        <v>113</v>
      </c>
      <c r="R6" s="29">
        <f t="shared" ref="R6:R25" si="3">SUM(L6-Q6)</f>
        <v>30</v>
      </c>
      <c r="S6" s="29">
        <f>SUMIF(C8:C25,"男",S8:S25)</f>
        <v>9</v>
      </c>
      <c r="T6" s="29">
        <f>SUMIF(C8:C25,"男",T8:T25)</f>
        <v>36</v>
      </c>
      <c r="U6" s="57">
        <f t="shared" ref="U6:U25" si="4">SUM(S6-T6)</f>
        <v>-27</v>
      </c>
      <c r="V6" s="64" t="s">
        <v>0</v>
      </c>
      <c r="W6" s="72">
        <f>SUMIF(C8:C25,"男",W8:W25)</f>
        <v>21852</v>
      </c>
      <c r="X6" s="80">
        <f>SUM(X8:X25)</f>
        <v>21158</v>
      </c>
    </row>
    <row r="7" spans="1:24" ht="22.5" customHeight="1">
      <c r="A7" s="5"/>
      <c r="B7" s="15"/>
      <c r="C7" s="23" t="s">
        <v>19</v>
      </c>
      <c r="D7" s="30">
        <f>SUMIF(C8:C25,"女",D8:D25)</f>
        <v>24503</v>
      </c>
      <c r="E7" s="30">
        <f t="shared" si="0"/>
        <v>-37</v>
      </c>
      <c r="F7" s="87"/>
      <c r="G7" s="87"/>
      <c r="H7" s="42">
        <f>SUMIF(C8:C25,"女",H8:H25)</f>
        <v>98</v>
      </c>
      <c r="I7" s="42">
        <f>SUMIF(C8:C25,"女",I8:I25)</f>
        <v>64</v>
      </c>
      <c r="J7" s="42">
        <f>SUMIF(C8:C25,"女",J8:J25)</f>
        <v>39</v>
      </c>
      <c r="K7" s="42">
        <f>SUMIF(C8:C25,"女",K8:K25)</f>
        <v>0</v>
      </c>
      <c r="L7" s="30">
        <f t="shared" si="1"/>
        <v>103</v>
      </c>
      <c r="M7" s="42">
        <f>SUMIF(C8:C25,"女",M8:M25)</f>
        <v>98</v>
      </c>
      <c r="N7" s="42">
        <f>SUMIF(C8:C25,"女",N8:N25)</f>
        <v>54</v>
      </c>
      <c r="O7" s="42">
        <f>SUMIF(C8:C25,"女",O8:O25)</f>
        <v>68</v>
      </c>
      <c r="P7" s="42">
        <f>SUMIF(C8:C25,"女",P8:P25)</f>
        <v>0</v>
      </c>
      <c r="Q7" s="42">
        <f t="shared" si="2"/>
        <v>122</v>
      </c>
      <c r="R7" s="30">
        <f t="shared" si="3"/>
        <v>-19</v>
      </c>
      <c r="S7" s="30">
        <f>SUMIF(C8:C25,"女",S8:S25)</f>
        <v>15</v>
      </c>
      <c r="T7" s="30">
        <f>SUMIF(C8:C44,"女",T8:T25)</f>
        <v>33</v>
      </c>
      <c r="U7" s="58">
        <f t="shared" si="4"/>
        <v>-18</v>
      </c>
      <c r="V7" s="65"/>
      <c r="W7" s="73">
        <f>SUMIF(C8:C25,"女",W8:W25)</f>
        <v>24540</v>
      </c>
      <c r="X7" s="81"/>
    </row>
    <row r="8" spans="1:24" ht="22.5" customHeight="1">
      <c r="A8" s="6" t="s">
        <v>2</v>
      </c>
      <c r="B8" s="16">
        <f>SUM(D8+D9)</f>
        <v>5118</v>
      </c>
      <c r="C8" s="24" t="s">
        <v>17</v>
      </c>
      <c r="D8" s="31">
        <f t="shared" ref="D8:D25" si="5">E8+W8</f>
        <v>2337</v>
      </c>
      <c r="E8" s="30">
        <f t="shared" si="0"/>
        <v>-12</v>
      </c>
      <c r="F8" s="88">
        <f>X8+G8</f>
        <v>2202</v>
      </c>
      <c r="G8" s="90">
        <v>-14</v>
      </c>
      <c r="H8" s="45">
        <v>8</v>
      </c>
      <c r="I8" s="45">
        <v>4</v>
      </c>
      <c r="J8" s="45">
        <v>1</v>
      </c>
      <c r="K8" s="45">
        <v>0</v>
      </c>
      <c r="L8" s="30">
        <f t="shared" si="1"/>
        <v>5</v>
      </c>
      <c r="M8" s="45">
        <v>11</v>
      </c>
      <c r="N8" s="45">
        <v>6</v>
      </c>
      <c r="O8" s="45">
        <v>6</v>
      </c>
      <c r="P8" s="45">
        <v>0</v>
      </c>
      <c r="Q8" s="30">
        <f t="shared" si="2"/>
        <v>12</v>
      </c>
      <c r="R8" s="30">
        <f t="shared" si="3"/>
        <v>-7</v>
      </c>
      <c r="S8" s="45">
        <v>2</v>
      </c>
      <c r="T8" s="45">
        <v>4</v>
      </c>
      <c r="U8" s="59">
        <f t="shared" si="4"/>
        <v>-2</v>
      </c>
      <c r="V8" s="66" t="s">
        <v>2</v>
      </c>
      <c r="W8" s="74">
        <f>'４月'!D8</f>
        <v>2349</v>
      </c>
      <c r="X8" s="94">
        <f>'４月'!F8:F9</f>
        <v>2216</v>
      </c>
    </row>
    <row r="9" spans="1:24" ht="22.5" customHeight="1">
      <c r="A9" s="7"/>
      <c r="B9" s="15"/>
      <c r="C9" s="23" t="s">
        <v>19</v>
      </c>
      <c r="D9" s="31">
        <f t="shared" si="5"/>
        <v>2781</v>
      </c>
      <c r="E9" s="30">
        <f t="shared" si="0"/>
        <v>-8</v>
      </c>
      <c r="F9" s="31"/>
      <c r="G9" s="91"/>
      <c r="H9" s="46">
        <v>15</v>
      </c>
      <c r="I9" s="46">
        <v>1</v>
      </c>
      <c r="J9" s="46">
        <v>2</v>
      </c>
      <c r="K9" s="46">
        <v>0</v>
      </c>
      <c r="L9" s="42">
        <f t="shared" si="1"/>
        <v>3</v>
      </c>
      <c r="M9" s="46">
        <v>14</v>
      </c>
      <c r="N9" s="46">
        <v>8</v>
      </c>
      <c r="O9" s="46">
        <v>6</v>
      </c>
      <c r="P9" s="46">
        <v>0</v>
      </c>
      <c r="Q9" s="42">
        <f t="shared" si="2"/>
        <v>14</v>
      </c>
      <c r="R9" s="30">
        <f t="shared" si="3"/>
        <v>-11</v>
      </c>
      <c r="S9" s="46">
        <v>4</v>
      </c>
      <c r="T9" s="46">
        <v>2</v>
      </c>
      <c r="U9" s="59">
        <f t="shared" si="4"/>
        <v>2</v>
      </c>
      <c r="V9" s="67"/>
      <c r="W9" s="74">
        <f>'４月'!D9</f>
        <v>2789</v>
      </c>
      <c r="X9" s="95"/>
    </row>
    <row r="10" spans="1:24" ht="22.5" customHeight="1">
      <c r="A10" s="7" t="s">
        <v>3</v>
      </c>
      <c r="B10" s="16">
        <f>SUM(D10+D11)</f>
        <v>17408</v>
      </c>
      <c r="C10" s="23" t="s">
        <v>17</v>
      </c>
      <c r="D10" s="31">
        <f t="shared" si="5"/>
        <v>8175</v>
      </c>
      <c r="E10" s="30">
        <f t="shared" si="0"/>
        <v>26</v>
      </c>
      <c r="F10" s="89">
        <f>X10+G10</f>
        <v>8039</v>
      </c>
      <c r="G10" s="91">
        <v>55</v>
      </c>
      <c r="H10" s="46">
        <v>46</v>
      </c>
      <c r="I10" s="46">
        <v>58</v>
      </c>
      <c r="J10" s="46">
        <v>32</v>
      </c>
      <c r="K10" s="46">
        <v>0</v>
      </c>
      <c r="L10" s="42">
        <f t="shared" si="1"/>
        <v>90</v>
      </c>
      <c r="M10" s="46">
        <v>41</v>
      </c>
      <c r="N10" s="46">
        <v>35</v>
      </c>
      <c r="O10" s="46">
        <v>26</v>
      </c>
      <c r="P10" s="46">
        <v>0</v>
      </c>
      <c r="Q10" s="42">
        <f t="shared" si="2"/>
        <v>61</v>
      </c>
      <c r="R10" s="30">
        <f t="shared" si="3"/>
        <v>29</v>
      </c>
      <c r="S10" s="46">
        <v>3</v>
      </c>
      <c r="T10" s="46">
        <v>11</v>
      </c>
      <c r="U10" s="59">
        <f t="shared" si="4"/>
        <v>-8</v>
      </c>
      <c r="V10" s="67" t="s">
        <v>3</v>
      </c>
      <c r="W10" s="74">
        <f>'４月'!D10</f>
        <v>8149</v>
      </c>
      <c r="X10" s="94">
        <f>'４月'!F10:F11</f>
        <v>7984</v>
      </c>
    </row>
    <row r="11" spans="1:24" ht="22.5" customHeight="1">
      <c r="A11" s="7"/>
      <c r="B11" s="15"/>
      <c r="C11" s="23" t="s">
        <v>19</v>
      </c>
      <c r="D11" s="31">
        <f t="shared" si="5"/>
        <v>9233</v>
      </c>
      <c r="E11" s="30">
        <f t="shared" si="0"/>
        <v>9</v>
      </c>
      <c r="F11" s="31"/>
      <c r="G11" s="91"/>
      <c r="H11" s="46">
        <v>35</v>
      </c>
      <c r="I11" s="46">
        <v>43</v>
      </c>
      <c r="J11" s="46">
        <v>20</v>
      </c>
      <c r="K11" s="46">
        <v>0</v>
      </c>
      <c r="L11" s="42">
        <f t="shared" si="1"/>
        <v>63</v>
      </c>
      <c r="M11" s="46">
        <v>40</v>
      </c>
      <c r="N11" s="46">
        <v>24</v>
      </c>
      <c r="O11" s="46">
        <v>26</v>
      </c>
      <c r="P11" s="46">
        <v>0</v>
      </c>
      <c r="Q11" s="42">
        <f t="shared" si="2"/>
        <v>50</v>
      </c>
      <c r="R11" s="30">
        <f t="shared" si="3"/>
        <v>13</v>
      </c>
      <c r="S11" s="46">
        <v>6</v>
      </c>
      <c r="T11" s="46">
        <v>5</v>
      </c>
      <c r="U11" s="59">
        <f t="shared" si="4"/>
        <v>1</v>
      </c>
      <c r="V11" s="67"/>
      <c r="W11" s="74">
        <f>'４月'!D11</f>
        <v>9224</v>
      </c>
      <c r="X11" s="95"/>
    </row>
    <row r="12" spans="1:24" ht="22.5" customHeight="1">
      <c r="A12" s="7" t="s">
        <v>6</v>
      </c>
      <c r="B12" s="16">
        <f>SUM(D12+D13)</f>
        <v>4183</v>
      </c>
      <c r="C12" s="23" t="s">
        <v>17</v>
      </c>
      <c r="D12" s="31">
        <f t="shared" si="5"/>
        <v>1944</v>
      </c>
      <c r="E12" s="30">
        <f t="shared" si="0"/>
        <v>-3</v>
      </c>
      <c r="F12" s="89">
        <f>X12+G12</f>
        <v>2215</v>
      </c>
      <c r="G12" s="91">
        <v>-2</v>
      </c>
      <c r="H12" s="46">
        <v>7</v>
      </c>
      <c r="I12" s="46">
        <v>6</v>
      </c>
      <c r="J12" s="46">
        <v>5</v>
      </c>
      <c r="K12" s="46">
        <v>0</v>
      </c>
      <c r="L12" s="42">
        <f t="shared" si="1"/>
        <v>11</v>
      </c>
      <c r="M12" s="46">
        <v>7</v>
      </c>
      <c r="N12" s="46">
        <v>5</v>
      </c>
      <c r="O12" s="46">
        <v>5</v>
      </c>
      <c r="P12" s="46">
        <v>0</v>
      </c>
      <c r="Q12" s="42">
        <f t="shared" si="2"/>
        <v>10</v>
      </c>
      <c r="R12" s="30">
        <f t="shared" si="3"/>
        <v>1</v>
      </c>
      <c r="S12" s="46">
        <v>0</v>
      </c>
      <c r="T12" s="46">
        <v>4</v>
      </c>
      <c r="U12" s="59">
        <f t="shared" si="4"/>
        <v>-4</v>
      </c>
      <c r="V12" s="67" t="s">
        <v>6</v>
      </c>
      <c r="W12" s="74">
        <f>'４月'!D12</f>
        <v>1947</v>
      </c>
      <c r="X12" s="94">
        <f>'４月'!F12:F13</f>
        <v>2217</v>
      </c>
    </row>
    <row r="13" spans="1:24" ht="22.5" customHeight="1">
      <c r="A13" s="7"/>
      <c r="B13" s="15"/>
      <c r="C13" s="23" t="s">
        <v>19</v>
      </c>
      <c r="D13" s="31">
        <f t="shared" si="5"/>
        <v>2239</v>
      </c>
      <c r="E13" s="30">
        <f t="shared" si="0"/>
        <v>-9</v>
      </c>
      <c r="F13" s="31"/>
      <c r="G13" s="91"/>
      <c r="H13" s="46">
        <v>8</v>
      </c>
      <c r="I13" s="46">
        <v>5</v>
      </c>
      <c r="J13" s="46">
        <v>4</v>
      </c>
      <c r="K13" s="46">
        <v>0</v>
      </c>
      <c r="L13" s="42">
        <f t="shared" si="1"/>
        <v>9</v>
      </c>
      <c r="M13" s="46">
        <v>9</v>
      </c>
      <c r="N13" s="46">
        <v>10</v>
      </c>
      <c r="O13" s="46">
        <v>5</v>
      </c>
      <c r="P13" s="46">
        <v>0</v>
      </c>
      <c r="Q13" s="42">
        <f t="shared" si="2"/>
        <v>15</v>
      </c>
      <c r="R13" s="30">
        <f t="shared" si="3"/>
        <v>-6</v>
      </c>
      <c r="S13" s="46">
        <v>1</v>
      </c>
      <c r="T13" s="46">
        <v>3</v>
      </c>
      <c r="U13" s="59">
        <f t="shared" si="4"/>
        <v>-2</v>
      </c>
      <c r="V13" s="67"/>
      <c r="W13" s="74">
        <f>'４月'!D13</f>
        <v>2248</v>
      </c>
      <c r="X13" s="95"/>
    </row>
    <row r="14" spans="1:24" ht="22.5" customHeight="1">
      <c r="A14" s="7" t="s">
        <v>4</v>
      </c>
      <c r="B14" s="16">
        <f>SUM(D14+D15)</f>
        <v>4373</v>
      </c>
      <c r="C14" s="23" t="s">
        <v>17</v>
      </c>
      <c r="D14" s="31">
        <f t="shared" si="5"/>
        <v>2114</v>
      </c>
      <c r="E14" s="30">
        <f t="shared" si="0"/>
        <v>8</v>
      </c>
      <c r="F14" s="89">
        <f>X14+G14</f>
        <v>1682</v>
      </c>
      <c r="G14" s="91">
        <v>4</v>
      </c>
      <c r="H14" s="46">
        <v>7</v>
      </c>
      <c r="I14" s="46">
        <v>5</v>
      </c>
      <c r="J14" s="46">
        <v>8</v>
      </c>
      <c r="K14" s="46">
        <v>0</v>
      </c>
      <c r="L14" s="42">
        <f t="shared" si="1"/>
        <v>13</v>
      </c>
      <c r="M14" s="46">
        <v>3</v>
      </c>
      <c r="N14" s="46">
        <v>2</v>
      </c>
      <c r="O14" s="46">
        <v>5</v>
      </c>
      <c r="P14" s="46">
        <v>0</v>
      </c>
      <c r="Q14" s="42">
        <f t="shared" si="2"/>
        <v>7</v>
      </c>
      <c r="R14" s="30">
        <f t="shared" si="3"/>
        <v>6</v>
      </c>
      <c r="S14" s="46">
        <v>2</v>
      </c>
      <c r="T14" s="46">
        <v>4</v>
      </c>
      <c r="U14" s="59">
        <f t="shared" si="4"/>
        <v>-2</v>
      </c>
      <c r="V14" s="67" t="s">
        <v>4</v>
      </c>
      <c r="W14" s="74">
        <f>'４月'!D14</f>
        <v>2106</v>
      </c>
      <c r="X14" s="94">
        <f>'４月'!F14:F15</f>
        <v>1678</v>
      </c>
    </row>
    <row r="15" spans="1:24" ht="22.5" customHeight="1">
      <c r="A15" s="7"/>
      <c r="B15" s="15"/>
      <c r="C15" s="23" t="s">
        <v>19</v>
      </c>
      <c r="D15" s="31">
        <f t="shared" si="5"/>
        <v>2259</v>
      </c>
      <c r="E15" s="30">
        <f t="shared" si="0"/>
        <v>6</v>
      </c>
      <c r="F15" s="31"/>
      <c r="G15" s="91"/>
      <c r="H15" s="46">
        <v>9</v>
      </c>
      <c r="I15" s="46">
        <v>6</v>
      </c>
      <c r="J15" s="46">
        <v>5</v>
      </c>
      <c r="K15" s="46">
        <v>0</v>
      </c>
      <c r="L15" s="42">
        <f t="shared" si="1"/>
        <v>11</v>
      </c>
      <c r="M15" s="46">
        <v>5</v>
      </c>
      <c r="N15" s="46">
        <v>3</v>
      </c>
      <c r="O15" s="46">
        <v>5</v>
      </c>
      <c r="P15" s="46">
        <v>0</v>
      </c>
      <c r="Q15" s="42">
        <f t="shared" si="2"/>
        <v>8</v>
      </c>
      <c r="R15" s="30">
        <f t="shared" si="3"/>
        <v>3</v>
      </c>
      <c r="S15" s="46">
        <v>2</v>
      </c>
      <c r="T15" s="46">
        <v>3</v>
      </c>
      <c r="U15" s="59">
        <f t="shared" si="4"/>
        <v>-1</v>
      </c>
      <c r="V15" s="67"/>
      <c r="W15" s="74">
        <f>'４月'!D15</f>
        <v>2253</v>
      </c>
      <c r="X15" s="95"/>
    </row>
    <row r="16" spans="1:24" ht="22.5" customHeight="1">
      <c r="A16" s="7" t="s">
        <v>9</v>
      </c>
      <c r="B16" s="16">
        <f>SUM(D16+D17)</f>
        <v>2571</v>
      </c>
      <c r="C16" s="23" t="s">
        <v>17</v>
      </c>
      <c r="D16" s="31">
        <f t="shared" si="5"/>
        <v>1268</v>
      </c>
      <c r="E16" s="30">
        <f t="shared" si="0"/>
        <v>1</v>
      </c>
      <c r="F16" s="89">
        <f>X16+G16</f>
        <v>1343</v>
      </c>
      <c r="G16" s="91">
        <v>3</v>
      </c>
      <c r="H16" s="46">
        <v>2</v>
      </c>
      <c r="I16" s="46">
        <v>0</v>
      </c>
      <c r="J16" s="46">
        <v>4</v>
      </c>
      <c r="K16" s="46">
        <v>0</v>
      </c>
      <c r="L16" s="42">
        <f t="shared" si="1"/>
        <v>4</v>
      </c>
      <c r="M16" s="46">
        <v>3</v>
      </c>
      <c r="N16" s="46">
        <v>0</v>
      </c>
      <c r="O16" s="46">
        <v>2</v>
      </c>
      <c r="P16" s="46">
        <v>0</v>
      </c>
      <c r="Q16" s="42">
        <f t="shared" si="2"/>
        <v>2</v>
      </c>
      <c r="R16" s="30">
        <f t="shared" si="3"/>
        <v>2</v>
      </c>
      <c r="S16" s="46">
        <v>0</v>
      </c>
      <c r="T16" s="46">
        <v>0</v>
      </c>
      <c r="U16" s="59">
        <f t="shared" si="4"/>
        <v>0</v>
      </c>
      <c r="V16" s="67" t="s">
        <v>9</v>
      </c>
      <c r="W16" s="74">
        <f>'４月'!D16</f>
        <v>1267</v>
      </c>
      <c r="X16" s="94">
        <f>'４月'!F16:F17</f>
        <v>1340</v>
      </c>
    </row>
    <row r="17" spans="1:24" ht="22.5" customHeight="1">
      <c r="A17" s="7"/>
      <c r="B17" s="15"/>
      <c r="C17" s="23" t="s">
        <v>19</v>
      </c>
      <c r="D17" s="31">
        <f t="shared" si="5"/>
        <v>1303</v>
      </c>
      <c r="E17" s="30">
        <f t="shared" si="0"/>
        <v>-2</v>
      </c>
      <c r="F17" s="31"/>
      <c r="G17" s="91"/>
      <c r="H17" s="46">
        <v>3</v>
      </c>
      <c r="I17" s="46">
        <v>2</v>
      </c>
      <c r="J17" s="46">
        <v>2</v>
      </c>
      <c r="K17" s="46">
        <v>0</v>
      </c>
      <c r="L17" s="42">
        <f t="shared" si="1"/>
        <v>4</v>
      </c>
      <c r="M17" s="46">
        <v>3</v>
      </c>
      <c r="N17" s="46">
        <v>0</v>
      </c>
      <c r="O17" s="46">
        <v>2</v>
      </c>
      <c r="P17" s="46">
        <v>0</v>
      </c>
      <c r="Q17" s="42">
        <f t="shared" si="2"/>
        <v>2</v>
      </c>
      <c r="R17" s="30">
        <f t="shared" si="3"/>
        <v>2</v>
      </c>
      <c r="S17" s="46">
        <v>0</v>
      </c>
      <c r="T17" s="46">
        <v>4</v>
      </c>
      <c r="U17" s="59">
        <f t="shared" si="4"/>
        <v>-4</v>
      </c>
      <c r="V17" s="67"/>
      <c r="W17" s="74">
        <f>'４月'!D17</f>
        <v>1305</v>
      </c>
      <c r="X17" s="95"/>
    </row>
    <row r="18" spans="1:24" ht="22.5" customHeight="1">
      <c r="A18" s="7" t="s">
        <v>5</v>
      </c>
      <c r="B18" s="16">
        <f>SUM(D18+D19)</f>
        <v>603</v>
      </c>
      <c r="C18" s="23" t="s">
        <v>17</v>
      </c>
      <c r="D18" s="31">
        <f t="shared" si="5"/>
        <v>308</v>
      </c>
      <c r="E18" s="30">
        <f t="shared" si="0"/>
        <v>3</v>
      </c>
      <c r="F18" s="89">
        <f>X18+G18</f>
        <v>315</v>
      </c>
      <c r="G18" s="91">
        <v>2</v>
      </c>
      <c r="H18" s="46">
        <v>0</v>
      </c>
      <c r="I18" s="46">
        <v>0</v>
      </c>
      <c r="J18" s="46">
        <v>3</v>
      </c>
      <c r="K18" s="46">
        <v>0</v>
      </c>
      <c r="L18" s="42">
        <f t="shared" si="1"/>
        <v>3</v>
      </c>
      <c r="M18" s="46">
        <v>0</v>
      </c>
      <c r="N18" s="46">
        <v>0</v>
      </c>
      <c r="O18" s="46">
        <v>0</v>
      </c>
      <c r="P18" s="46">
        <v>0</v>
      </c>
      <c r="Q18" s="42">
        <f t="shared" si="2"/>
        <v>0</v>
      </c>
      <c r="R18" s="30">
        <f t="shared" si="3"/>
        <v>3</v>
      </c>
      <c r="S18" s="46">
        <v>0</v>
      </c>
      <c r="T18" s="46">
        <v>0</v>
      </c>
      <c r="U18" s="59">
        <f t="shared" si="4"/>
        <v>0</v>
      </c>
      <c r="V18" s="67" t="s">
        <v>5</v>
      </c>
      <c r="W18" s="74">
        <f>'４月'!D18</f>
        <v>305</v>
      </c>
      <c r="X18" s="94">
        <f>'４月'!F18:F19</f>
        <v>313</v>
      </c>
    </row>
    <row r="19" spans="1:24" ht="22.5" customHeight="1">
      <c r="A19" s="7"/>
      <c r="B19" s="15"/>
      <c r="C19" s="23" t="s">
        <v>19</v>
      </c>
      <c r="D19" s="31">
        <f t="shared" si="5"/>
        <v>295</v>
      </c>
      <c r="E19" s="30">
        <f t="shared" si="0"/>
        <v>-2</v>
      </c>
      <c r="F19" s="31"/>
      <c r="G19" s="91"/>
      <c r="H19" s="46">
        <v>0</v>
      </c>
      <c r="I19" s="46">
        <v>1</v>
      </c>
      <c r="J19" s="46">
        <v>0</v>
      </c>
      <c r="K19" s="46">
        <v>0</v>
      </c>
      <c r="L19" s="42">
        <f t="shared" si="1"/>
        <v>1</v>
      </c>
      <c r="M19" s="46">
        <v>0</v>
      </c>
      <c r="N19" s="46">
        <v>0</v>
      </c>
      <c r="O19" s="46">
        <v>1</v>
      </c>
      <c r="P19" s="46">
        <v>0</v>
      </c>
      <c r="Q19" s="42">
        <f t="shared" si="2"/>
        <v>1</v>
      </c>
      <c r="R19" s="30">
        <f t="shared" si="3"/>
        <v>0</v>
      </c>
      <c r="S19" s="46">
        <v>0</v>
      </c>
      <c r="T19" s="46">
        <v>2</v>
      </c>
      <c r="U19" s="59">
        <f t="shared" si="4"/>
        <v>-2</v>
      </c>
      <c r="V19" s="67"/>
      <c r="W19" s="74">
        <f>'４月'!D19</f>
        <v>297</v>
      </c>
      <c r="X19" s="95"/>
    </row>
    <row r="20" spans="1:24" ht="22.5" customHeight="1">
      <c r="A20" s="7" t="s">
        <v>11</v>
      </c>
      <c r="B20" s="16">
        <f>SUM(D20+D21)</f>
        <v>691</v>
      </c>
      <c r="C20" s="23" t="s">
        <v>17</v>
      </c>
      <c r="D20" s="31">
        <f t="shared" si="5"/>
        <v>315</v>
      </c>
      <c r="E20" s="30">
        <f t="shared" si="0"/>
        <v>-2</v>
      </c>
      <c r="F20" s="89">
        <f>X20+G20</f>
        <v>364</v>
      </c>
      <c r="G20" s="91">
        <v>-4</v>
      </c>
      <c r="H20" s="46">
        <v>0</v>
      </c>
      <c r="I20" s="46">
        <v>0</v>
      </c>
      <c r="J20" s="46">
        <v>0</v>
      </c>
      <c r="K20" s="46">
        <v>0</v>
      </c>
      <c r="L20" s="42">
        <f t="shared" si="1"/>
        <v>0</v>
      </c>
      <c r="M20" s="46">
        <v>0</v>
      </c>
      <c r="N20" s="46">
        <v>1</v>
      </c>
      <c r="O20" s="46">
        <v>0</v>
      </c>
      <c r="P20" s="46">
        <v>0</v>
      </c>
      <c r="Q20" s="42">
        <f t="shared" si="2"/>
        <v>1</v>
      </c>
      <c r="R20" s="30">
        <f t="shared" si="3"/>
        <v>-1</v>
      </c>
      <c r="S20" s="46">
        <v>0</v>
      </c>
      <c r="T20" s="46">
        <v>1</v>
      </c>
      <c r="U20" s="59">
        <f t="shared" si="4"/>
        <v>-1</v>
      </c>
      <c r="V20" s="67" t="s">
        <v>11</v>
      </c>
      <c r="W20" s="74">
        <f>'４月'!D20</f>
        <v>317</v>
      </c>
      <c r="X20" s="94">
        <f>'４月'!F20:F21</f>
        <v>368</v>
      </c>
    </row>
    <row r="21" spans="1:24" ht="22.5" customHeight="1">
      <c r="A21" s="7"/>
      <c r="B21" s="15"/>
      <c r="C21" s="23" t="s">
        <v>19</v>
      </c>
      <c r="D21" s="31">
        <f t="shared" si="5"/>
        <v>376</v>
      </c>
      <c r="E21" s="30">
        <f t="shared" si="0"/>
        <v>-4</v>
      </c>
      <c r="F21" s="31"/>
      <c r="G21" s="91"/>
      <c r="H21" s="46">
        <v>0</v>
      </c>
      <c r="I21" s="46">
        <v>0</v>
      </c>
      <c r="J21" s="46">
        <v>0</v>
      </c>
      <c r="K21" s="46">
        <v>0</v>
      </c>
      <c r="L21" s="42">
        <f t="shared" si="1"/>
        <v>0</v>
      </c>
      <c r="M21" s="46">
        <v>1</v>
      </c>
      <c r="N21" s="46">
        <v>1</v>
      </c>
      <c r="O21" s="46">
        <v>1</v>
      </c>
      <c r="P21" s="46">
        <v>0</v>
      </c>
      <c r="Q21" s="42">
        <f t="shared" si="2"/>
        <v>2</v>
      </c>
      <c r="R21" s="30">
        <f t="shared" si="3"/>
        <v>-2</v>
      </c>
      <c r="S21" s="46">
        <v>0</v>
      </c>
      <c r="T21" s="46">
        <v>1</v>
      </c>
      <c r="U21" s="59">
        <f t="shared" si="4"/>
        <v>-1</v>
      </c>
      <c r="V21" s="67"/>
      <c r="W21" s="74">
        <f>'４月'!D21</f>
        <v>380</v>
      </c>
      <c r="X21" s="95"/>
    </row>
    <row r="22" spans="1:24" ht="22.5" customHeight="1">
      <c r="A22" s="7" t="s">
        <v>12</v>
      </c>
      <c r="B22" s="16">
        <f>SUM(D22+D23)</f>
        <v>3558</v>
      </c>
      <c r="C22" s="23" t="s">
        <v>17</v>
      </c>
      <c r="D22" s="31">
        <f t="shared" si="5"/>
        <v>1623</v>
      </c>
      <c r="E22" s="30">
        <f t="shared" si="0"/>
        <v>-1</v>
      </c>
      <c r="F22" s="89">
        <f>X22+G22</f>
        <v>1481</v>
      </c>
      <c r="G22" s="91">
        <v>-5</v>
      </c>
      <c r="H22" s="46">
        <v>9</v>
      </c>
      <c r="I22" s="46">
        <v>2</v>
      </c>
      <c r="J22" s="46">
        <v>5</v>
      </c>
      <c r="K22" s="46">
        <v>0</v>
      </c>
      <c r="L22" s="42">
        <f t="shared" si="1"/>
        <v>7</v>
      </c>
      <c r="M22" s="46">
        <v>11</v>
      </c>
      <c r="N22" s="46">
        <v>2</v>
      </c>
      <c r="O22" s="46">
        <v>1</v>
      </c>
      <c r="P22" s="46">
        <v>0</v>
      </c>
      <c r="Q22" s="42">
        <f t="shared" si="2"/>
        <v>3</v>
      </c>
      <c r="R22" s="30">
        <f t="shared" si="3"/>
        <v>4</v>
      </c>
      <c r="S22" s="46">
        <v>1</v>
      </c>
      <c r="T22" s="46">
        <v>4</v>
      </c>
      <c r="U22" s="59">
        <f t="shared" si="4"/>
        <v>-3</v>
      </c>
      <c r="V22" s="67" t="s">
        <v>12</v>
      </c>
      <c r="W22" s="74">
        <f>'４月'!D22</f>
        <v>1624</v>
      </c>
      <c r="X22" s="94">
        <f>'４月'!F22:F23</f>
        <v>1486</v>
      </c>
    </row>
    <row r="23" spans="1:24" ht="22.5" customHeight="1">
      <c r="A23" s="7"/>
      <c r="B23" s="15"/>
      <c r="C23" s="23" t="s">
        <v>19</v>
      </c>
      <c r="D23" s="31">
        <f t="shared" si="5"/>
        <v>1935</v>
      </c>
      <c r="E23" s="30">
        <f t="shared" si="0"/>
        <v>-10</v>
      </c>
      <c r="F23" s="31"/>
      <c r="G23" s="91"/>
      <c r="H23" s="46">
        <v>16</v>
      </c>
      <c r="I23" s="46">
        <v>1</v>
      </c>
      <c r="J23" s="46">
        <v>4</v>
      </c>
      <c r="K23" s="46">
        <v>0</v>
      </c>
      <c r="L23" s="42">
        <f t="shared" si="1"/>
        <v>5</v>
      </c>
      <c r="M23" s="46">
        <v>8</v>
      </c>
      <c r="N23" s="46">
        <v>4</v>
      </c>
      <c r="O23" s="46">
        <v>15</v>
      </c>
      <c r="P23" s="46">
        <v>0</v>
      </c>
      <c r="Q23" s="42">
        <f t="shared" si="2"/>
        <v>19</v>
      </c>
      <c r="R23" s="30">
        <f t="shared" si="3"/>
        <v>-14</v>
      </c>
      <c r="S23" s="46">
        <v>1</v>
      </c>
      <c r="T23" s="46">
        <v>5</v>
      </c>
      <c r="U23" s="59">
        <f t="shared" si="4"/>
        <v>-4</v>
      </c>
      <c r="V23" s="67"/>
      <c r="W23" s="74">
        <f>'４月'!D23</f>
        <v>1945</v>
      </c>
      <c r="X23" s="95"/>
    </row>
    <row r="24" spans="1:24" ht="22.5" customHeight="1">
      <c r="A24" s="7" t="s">
        <v>15</v>
      </c>
      <c r="B24" s="16">
        <f>SUM(D24+D25)</f>
        <v>7853</v>
      </c>
      <c r="C24" s="23" t="s">
        <v>17</v>
      </c>
      <c r="D24" s="31">
        <f t="shared" si="5"/>
        <v>3771</v>
      </c>
      <c r="E24" s="30">
        <f t="shared" si="0"/>
        <v>-17</v>
      </c>
      <c r="F24" s="89">
        <f>X24+G24</f>
        <v>3548</v>
      </c>
      <c r="G24" s="91">
        <v>-8</v>
      </c>
      <c r="H24" s="46">
        <v>14</v>
      </c>
      <c r="I24" s="46">
        <v>5</v>
      </c>
      <c r="J24" s="46">
        <v>5</v>
      </c>
      <c r="K24" s="46">
        <v>0</v>
      </c>
      <c r="L24" s="42">
        <f t="shared" si="1"/>
        <v>10</v>
      </c>
      <c r="M24" s="46">
        <v>17</v>
      </c>
      <c r="N24" s="46">
        <v>7</v>
      </c>
      <c r="O24" s="46">
        <v>6</v>
      </c>
      <c r="P24" s="46">
        <v>4</v>
      </c>
      <c r="Q24" s="42">
        <f t="shared" si="2"/>
        <v>17</v>
      </c>
      <c r="R24" s="30">
        <f t="shared" si="3"/>
        <v>-7</v>
      </c>
      <c r="S24" s="46">
        <v>1</v>
      </c>
      <c r="T24" s="46">
        <v>8</v>
      </c>
      <c r="U24" s="59">
        <f t="shared" si="4"/>
        <v>-7</v>
      </c>
      <c r="V24" s="67" t="s">
        <v>15</v>
      </c>
      <c r="W24" s="74">
        <f>'４月'!D24</f>
        <v>3788</v>
      </c>
      <c r="X24" s="94">
        <f>'４月'!F24:F25</f>
        <v>3556</v>
      </c>
    </row>
    <row r="25" spans="1:24" ht="22.5" customHeight="1">
      <c r="A25" s="8"/>
      <c r="B25" s="17"/>
      <c r="C25" s="25" t="s">
        <v>19</v>
      </c>
      <c r="D25" s="32">
        <f t="shared" si="5"/>
        <v>4082</v>
      </c>
      <c r="E25" s="36">
        <f t="shared" si="0"/>
        <v>-17</v>
      </c>
      <c r="F25" s="32"/>
      <c r="G25" s="92"/>
      <c r="H25" s="47">
        <v>12</v>
      </c>
      <c r="I25" s="47">
        <v>5</v>
      </c>
      <c r="J25" s="47">
        <v>2</v>
      </c>
      <c r="K25" s="47">
        <v>0</v>
      </c>
      <c r="L25" s="52">
        <f t="shared" si="1"/>
        <v>7</v>
      </c>
      <c r="M25" s="47">
        <v>18</v>
      </c>
      <c r="N25" s="47">
        <v>4</v>
      </c>
      <c r="O25" s="47">
        <v>7</v>
      </c>
      <c r="P25" s="47">
        <v>0</v>
      </c>
      <c r="Q25" s="52">
        <f t="shared" si="2"/>
        <v>11</v>
      </c>
      <c r="R25" s="36">
        <f t="shared" si="3"/>
        <v>-4</v>
      </c>
      <c r="S25" s="47">
        <v>1</v>
      </c>
      <c r="T25" s="47">
        <v>8</v>
      </c>
      <c r="U25" s="60">
        <f t="shared" si="4"/>
        <v>-7</v>
      </c>
      <c r="V25" s="68"/>
      <c r="W25" s="93">
        <f>'４月'!D25</f>
        <v>4099</v>
      </c>
      <c r="X25" s="96"/>
    </row>
    <row r="26" spans="1:24" ht="22.5" customHeight="1">
      <c r="B26" s="18"/>
      <c r="C26" s="18"/>
      <c r="D26" s="18"/>
      <c r="E26" s="18"/>
      <c r="F26" s="18"/>
      <c r="G26" s="18"/>
    </row>
    <row r="27" spans="1:24" ht="22.5" customHeight="1">
      <c r="C27" s="85"/>
      <c r="F27" s="85"/>
      <c r="G27" s="85"/>
      <c r="H27" s="85"/>
      <c r="I27" s="85"/>
    </row>
    <row r="28" spans="1:24" ht="22.5" customHeight="1">
      <c r="C28" s="85"/>
      <c r="F28" s="85"/>
      <c r="G28" s="85"/>
      <c r="H28" s="85"/>
      <c r="I28" s="85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B12" sqref="B12:B13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49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2.1869688385269122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97">
        <f>SUM(D6+D7)</f>
        <v>46320</v>
      </c>
      <c r="C6" s="101" t="s">
        <v>17</v>
      </c>
      <c r="D6" s="29">
        <f>SUMIF(C8:C25,"男",D8:D25)</f>
        <v>21846</v>
      </c>
      <c r="E6" s="29">
        <f t="shared" ref="E6:E25" si="0">SUM(H6:K6,S6)-SUM(M6:P6,T6)</f>
        <v>-9</v>
      </c>
      <c r="F6" s="104">
        <f>X6+G6</f>
        <v>21180</v>
      </c>
      <c r="G6" s="104">
        <f>SUM(G8:G25)</f>
        <v>-9</v>
      </c>
      <c r="H6" s="29">
        <f>SUMIF(C8:C25,"男",H8:H25)</f>
        <v>65</v>
      </c>
      <c r="I6" s="29">
        <f>SUMIF(C8:C25,"男",I8:I25)</f>
        <v>21</v>
      </c>
      <c r="J6" s="29">
        <f>SUMIF(C8:C25,"男",J8:J25)</f>
        <v>39</v>
      </c>
      <c r="K6" s="29">
        <f>SUMIF(C8:C25,"男",K8:K25)</f>
        <v>0</v>
      </c>
      <c r="L6" s="29">
        <f t="shared" ref="L6:L25" si="1">SUM(I6:K6)</f>
        <v>60</v>
      </c>
      <c r="M6" s="29">
        <f>SUMIF(C8:C25,"男",M8:M25)</f>
        <v>65</v>
      </c>
      <c r="N6" s="29">
        <f>SUMIF(C8:C25,"男",N8:N25)</f>
        <v>23</v>
      </c>
      <c r="O6" s="29">
        <f>SUMIF(C8:C25,"男",O8:O25)</f>
        <v>16</v>
      </c>
      <c r="P6" s="29">
        <f>SUMIF(C8:C25,"男",P8:P25)</f>
        <v>7</v>
      </c>
      <c r="Q6" s="29">
        <f t="shared" ref="Q6:Q25" si="2">SUM(N6:P6)</f>
        <v>46</v>
      </c>
      <c r="R6" s="29">
        <f t="shared" ref="R6:R25" si="3">SUM(L6-Q6)</f>
        <v>14</v>
      </c>
      <c r="S6" s="29">
        <f>SUMIF(C8:C25,"男",S8:S25)</f>
        <v>10</v>
      </c>
      <c r="T6" s="29">
        <f>SUMIF(C8:C25,"男",T8:T25)</f>
        <v>33</v>
      </c>
      <c r="U6" s="57">
        <f t="shared" ref="U6:U25" si="4">SUM(S6-T6)</f>
        <v>-23</v>
      </c>
      <c r="V6" s="117" t="s">
        <v>0</v>
      </c>
      <c r="W6" s="121">
        <f>SUMIF(C8:C25,"男",W8:W25)</f>
        <v>21855</v>
      </c>
      <c r="X6" s="127">
        <f>SUM(X8:X25)</f>
        <v>21189</v>
      </c>
    </row>
    <row r="7" spans="1:24" ht="22.5" customHeight="1">
      <c r="A7" s="5"/>
      <c r="B7" s="98"/>
      <c r="C7" s="102" t="s">
        <v>19</v>
      </c>
      <c r="D7" s="42">
        <f>SUMIF(C8:C25,"女",D8:D25)</f>
        <v>24474</v>
      </c>
      <c r="E7" s="42">
        <f t="shared" si="0"/>
        <v>-29</v>
      </c>
      <c r="F7" s="105"/>
      <c r="G7" s="105"/>
      <c r="H7" s="42">
        <f>SUMIF(C8:C25,"女",H8:H25)</f>
        <v>64</v>
      </c>
      <c r="I7" s="42">
        <f>SUMIF(C8:C25,"女",I8:I25)</f>
        <v>14</v>
      </c>
      <c r="J7" s="42">
        <f>SUMIF(C8:C25,"女",J8:J25)</f>
        <v>22</v>
      </c>
      <c r="K7" s="42">
        <f>SUMIF(C8:C25,"女",K8:K25)</f>
        <v>0</v>
      </c>
      <c r="L7" s="42">
        <f t="shared" si="1"/>
        <v>36</v>
      </c>
      <c r="M7" s="42">
        <f>SUMIF(C8:C25,"女",M8:M25)</f>
        <v>64</v>
      </c>
      <c r="N7" s="42">
        <f>SUMIF(C8:C25,"女",N8:N25)</f>
        <v>26</v>
      </c>
      <c r="O7" s="42">
        <f>SUMIF(C8:C25,"女",O8:O25)</f>
        <v>10</v>
      </c>
      <c r="P7" s="42">
        <f>SUMIF(C8:C25,"女",P8:P25)</f>
        <v>0</v>
      </c>
      <c r="Q7" s="42">
        <f t="shared" si="2"/>
        <v>36</v>
      </c>
      <c r="R7" s="42">
        <f t="shared" si="3"/>
        <v>0</v>
      </c>
      <c r="S7" s="42">
        <f>SUMIF(C8:C25,"女",S8:S25)</f>
        <v>8</v>
      </c>
      <c r="T7" s="42">
        <f>SUMIF(C8:C44,"女",T8:T25)</f>
        <v>37</v>
      </c>
      <c r="U7" s="113">
        <f t="shared" si="4"/>
        <v>-29</v>
      </c>
      <c r="V7" s="118"/>
      <c r="W7" s="122">
        <f>SUMIF(C8:C25,"女",W8:W25)</f>
        <v>24503</v>
      </c>
      <c r="X7" s="114"/>
    </row>
    <row r="8" spans="1:24" ht="22.5" customHeight="1">
      <c r="A8" s="7" t="s">
        <v>2</v>
      </c>
      <c r="B8" s="98">
        <f>SUM(D8+D9)</f>
        <v>5109</v>
      </c>
      <c r="C8" s="102" t="s">
        <v>17</v>
      </c>
      <c r="D8" s="87">
        <f t="shared" ref="D8:D25" si="5">E8+W8</f>
        <v>2330</v>
      </c>
      <c r="E8" s="42">
        <f t="shared" si="0"/>
        <v>-7</v>
      </c>
      <c r="F8" s="87">
        <f>X8+G8</f>
        <v>2198</v>
      </c>
      <c r="G8" s="90">
        <v>-4</v>
      </c>
      <c r="H8" s="110">
        <v>5</v>
      </c>
      <c r="I8" s="110">
        <v>1</v>
      </c>
      <c r="J8" s="110">
        <v>3</v>
      </c>
      <c r="K8" s="110">
        <v>0</v>
      </c>
      <c r="L8" s="105">
        <f t="shared" si="1"/>
        <v>4</v>
      </c>
      <c r="M8" s="110">
        <v>6</v>
      </c>
      <c r="N8" s="110">
        <v>2</v>
      </c>
      <c r="O8" s="110">
        <v>2</v>
      </c>
      <c r="P8" s="110">
        <v>0</v>
      </c>
      <c r="Q8" s="105">
        <f t="shared" si="2"/>
        <v>4</v>
      </c>
      <c r="R8" s="105">
        <f t="shared" si="3"/>
        <v>0</v>
      </c>
      <c r="S8" s="110">
        <v>1</v>
      </c>
      <c r="T8" s="110">
        <v>7</v>
      </c>
      <c r="U8" s="114">
        <f t="shared" si="4"/>
        <v>-6</v>
      </c>
      <c r="V8" s="119" t="s">
        <v>2</v>
      </c>
      <c r="W8" s="123">
        <f>'５月'!D8</f>
        <v>2337</v>
      </c>
      <c r="X8" s="128">
        <f>'５月'!F8:F9</f>
        <v>2202</v>
      </c>
    </row>
    <row r="9" spans="1:24" ht="22.5" customHeight="1">
      <c r="A9" s="7"/>
      <c r="B9" s="98"/>
      <c r="C9" s="102" t="s">
        <v>19</v>
      </c>
      <c r="D9" s="87">
        <f t="shared" si="5"/>
        <v>2779</v>
      </c>
      <c r="E9" s="42">
        <f t="shared" si="0"/>
        <v>-2</v>
      </c>
      <c r="F9" s="87"/>
      <c r="G9" s="91"/>
      <c r="H9" s="110">
        <v>7</v>
      </c>
      <c r="I9" s="110">
        <v>1</v>
      </c>
      <c r="J9" s="110">
        <v>1</v>
      </c>
      <c r="K9" s="110">
        <v>0</v>
      </c>
      <c r="L9" s="105">
        <f t="shared" si="1"/>
        <v>2</v>
      </c>
      <c r="M9" s="110">
        <v>3</v>
      </c>
      <c r="N9" s="110">
        <v>0</v>
      </c>
      <c r="O9" s="110">
        <v>1</v>
      </c>
      <c r="P9" s="110">
        <v>0</v>
      </c>
      <c r="Q9" s="105">
        <f t="shared" si="2"/>
        <v>1</v>
      </c>
      <c r="R9" s="105">
        <f t="shared" si="3"/>
        <v>1</v>
      </c>
      <c r="S9" s="110">
        <v>1</v>
      </c>
      <c r="T9" s="110">
        <v>8</v>
      </c>
      <c r="U9" s="114">
        <f t="shared" si="4"/>
        <v>-7</v>
      </c>
      <c r="V9" s="119"/>
      <c r="W9" s="123">
        <f>'５月'!D9</f>
        <v>2781</v>
      </c>
      <c r="X9" s="128"/>
    </row>
    <row r="10" spans="1:24" ht="22.5" customHeight="1">
      <c r="A10" s="7" t="s">
        <v>3</v>
      </c>
      <c r="B10" s="99">
        <f>SUM(D10+D11)</f>
        <v>17420</v>
      </c>
      <c r="C10" s="102" t="s">
        <v>17</v>
      </c>
      <c r="D10" s="31">
        <f t="shared" si="5"/>
        <v>8179</v>
      </c>
      <c r="E10" s="30">
        <f t="shared" si="0"/>
        <v>4</v>
      </c>
      <c r="F10" s="106">
        <f>X10+G10</f>
        <v>8048</v>
      </c>
      <c r="G10" s="91">
        <v>9</v>
      </c>
      <c r="H10" s="110">
        <v>32</v>
      </c>
      <c r="I10" s="110">
        <v>8</v>
      </c>
      <c r="J10" s="110">
        <v>19</v>
      </c>
      <c r="K10" s="110">
        <v>0</v>
      </c>
      <c r="L10" s="105">
        <f t="shared" si="1"/>
        <v>27</v>
      </c>
      <c r="M10" s="110">
        <v>30</v>
      </c>
      <c r="N10" s="110">
        <v>9</v>
      </c>
      <c r="O10" s="110">
        <v>7</v>
      </c>
      <c r="P10" s="110">
        <v>0</v>
      </c>
      <c r="Q10" s="105">
        <f t="shared" si="2"/>
        <v>16</v>
      </c>
      <c r="R10" s="107">
        <f t="shared" si="3"/>
        <v>11</v>
      </c>
      <c r="S10" s="110">
        <v>5</v>
      </c>
      <c r="T10" s="110">
        <v>14</v>
      </c>
      <c r="U10" s="115">
        <f t="shared" si="4"/>
        <v>-9</v>
      </c>
      <c r="V10" s="119" t="s">
        <v>3</v>
      </c>
      <c r="W10" s="124">
        <f>'５月'!D10</f>
        <v>8175</v>
      </c>
      <c r="X10" s="129">
        <f>'５月'!F10:F11</f>
        <v>8039</v>
      </c>
    </row>
    <row r="11" spans="1:24" ht="22.5" customHeight="1">
      <c r="A11" s="7"/>
      <c r="B11" s="98"/>
      <c r="C11" s="102" t="s">
        <v>19</v>
      </c>
      <c r="D11" s="31">
        <f t="shared" si="5"/>
        <v>9241</v>
      </c>
      <c r="E11" s="30">
        <f t="shared" si="0"/>
        <v>8</v>
      </c>
      <c r="F11" s="107"/>
      <c r="G11" s="91"/>
      <c r="H11" s="110">
        <v>31</v>
      </c>
      <c r="I11" s="110">
        <v>7</v>
      </c>
      <c r="J11" s="110">
        <v>9</v>
      </c>
      <c r="K11" s="110">
        <v>0</v>
      </c>
      <c r="L11" s="105">
        <f t="shared" si="1"/>
        <v>16</v>
      </c>
      <c r="M11" s="110">
        <v>25</v>
      </c>
      <c r="N11" s="110">
        <v>13</v>
      </c>
      <c r="O11" s="110">
        <v>2</v>
      </c>
      <c r="P11" s="110">
        <v>0</v>
      </c>
      <c r="Q11" s="105">
        <f t="shared" si="2"/>
        <v>15</v>
      </c>
      <c r="R11" s="107">
        <f t="shared" si="3"/>
        <v>1</v>
      </c>
      <c r="S11" s="110">
        <v>7</v>
      </c>
      <c r="T11" s="110">
        <v>6</v>
      </c>
      <c r="U11" s="115">
        <f t="shared" si="4"/>
        <v>1</v>
      </c>
      <c r="V11" s="119"/>
      <c r="W11" s="124">
        <f>'５月'!D11</f>
        <v>9233</v>
      </c>
      <c r="X11" s="128"/>
    </row>
    <row r="12" spans="1:24" ht="22.5" customHeight="1">
      <c r="A12" s="7" t="s">
        <v>6</v>
      </c>
      <c r="B12" s="99">
        <f>SUM(D12+D13)</f>
        <v>4179</v>
      </c>
      <c r="C12" s="102" t="s">
        <v>17</v>
      </c>
      <c r="D12" s="31">
        <f t="shared" si="5"/>
        <v>1949</v>
      </c>
      <c r="E12" s="30">
        <f t="shared" si="0"/>
        <v>5</v>
      </c>
      <c r="F12" s="106">
        <f>X12+G12</f>
        <v>2212</v>
      </c>
      <c r="G12" s="91">
        <v>-3</v>
      </c>
      <c r="H12" s="110">
        <v>6</v>
      </c>
      <c r="I12" s="110">
        <v>3</v>
      </c>
      <c r="J12" s="110">
        <v>6</v>
      </c>
      <c r="K12" s="110">
        <v>0</v>
      </c>
      <c r="L12" s="105">
        <f t="shared" si="1"/>
        <v>9</v>
      </c>
      <c r="M12" s="110">
        <v>3</v>
      </c>
      <c r="N12" s="110">
        <v>4</v>
      </c>
      <c r="O12" s="110">
        <v>1</v>
      </c>
      <c r="P12" s="110">
        <v>1</v>
      </c>
      <c r="Q12" s="105">
        <f t="shared" si="2"/>
        <v>6</v>
      </c>
      <c r="R12" s="107">
        <f t="shared" si="3"/>
        <v>3</v>
      </c>
      <c r="S12" s="110">
        <v>0</v>
      </c>
      <c r="T12" s="110">
        <v>1</v>
      </c>
      <c r="U12" s="115">
        <f t="shared" si="4"/>
        <v>-1</v>
      </c>
      <c r="V12" s="119" t="s">
        <v>6</v>
      </c>
      <c r="W12" s="124">
        <f>'５月'!D12</f>
        <v>1944</v>
      </c>
      <c r="X12" s="129">
        <f>'５月'!F12:F13</f>
        <v>2215</v>
      </c>
    </row>
    <row r="13" spans="1:24" ht="22.5" customHeight="1">
      <c r="A13" s="7"/>
      <c r="B13" s="98"/>
      <c r="C13" s="102" t="s">
        <v>19</v>
      </c>
      <c r="D13" s="31">
        <f t="shared" si="5"/>
        <v>2230</v>
      </c>
      <c r="E13" s="30">
        <f t="shared" si="0"/>
        <v>-9</v>
      </c>
      <c r="F13" s="107"/>
      <c r="G13" s="91"/>
      <c r="H13" s="110">
        <v>9</v>
      </c>
      <c r="I13" s="110">
        <v>2</v>
      </c>
      <c r="J13" s="110">
        <v>1</v>
      </c>
      <c r="K13" s="110">
        <v>0</v>
      </c>
      <c r="L13" s="105">
        <f t="shared" si="1"/>
        <v>3</v>
      </c>
      <c r="M13" s="110">
        <v>9</v>
      </c>
      <c r="N13" s="110">
        <v>6</v>
      </c>
      <c r="O13" s="110">
        <v>1</v>
      </c>
      <c r="P13" s="110">
        <v>0</v>
      </c>
      <c r="Q13" s="105">
        <f t="shared" si="2"/>
        <v>7</v>
      </c>
      <c r="R13" s="107">
        <f t="shared" si="3"/>
        <v>-4</v>
      </c>
      <c r="S13" s="110">
        <v>0</v>
      </c>
      <c r="T13" s="110">
        <v>5</v>
      </c>
      <c r="U13" s="115">
        <f t="shared" si="4"/>
        <v>-5</v>
      </c>
      <c r="V13" s="119"/>
      <c r="W13" s="124">
        <f>'５月'!D13</f>
        <v>2239</v>
      </c>
      <c r="X13" s="128"/>
    </row>
    <row r="14" spans="1:24" ht="22.5" customHeight="1">
      <c r="A14" s="7" t="s">
        <v>4</v>
      </c>
      <c r="B14" s="99">
        <f>SUM(D14+D15)</f>
        <v>4370</v>
      </c>
      <c r="C14" s="102" t="s">
        <v>17</v>
      </c>
      <c r="D14" s="31">
        <f t="shared" si="5"/>
        <v>2115</v>
      </c>
      <c r="E14" s="30">
        <f t="shared" si="0"/>
        <v>1</v>
      </c>
      <c r="F14" s="106">
        <f>X14+G14</f>
        <v>1686</v>
      </c>
      <c r="G14" s="91">
        <v>4</v>
      </c>
      <c r="H14" s="110">
        <v>6</v>
      </c>
      <c r="I14" s="110">
        <v>3</v>
      </c>
      <c r="J14" s="110">
        <v>3</v>
      </c>
      <c r="K14" s="110">
        <v>0</v>
      </c>
      <c r="L14" s="105">
        <f t="shared" si="1"/>
        <v>6</v>
      </c>
      <c r="M14" s="110">
        <v>11</v>
      </c>
      <c r="N14" s="110">
        <v>0</v>
      </c>
      <c r="O14" s="110">
        <v>0</v>
      </c>
      <c r="P14" s="110">
        <v>0</v>
      </c>
      <c r="Q14" s="105">
        <f t="shared" si="2"/>
        <v>0</v>
      </c>
      <c r="R14" s="107">
        <f t="shared" si="3"/>
        <v>6</v>
      </c>
      <c r="S14" s="110">
        <v>1</v>
      </c>
      <c r="T14" s="110">
        <v>1</v>
      </c>
      <c r="U14" s="115">
        <f t="shared" si="4"/>
        <v>0</v>
      </c>
      <c r="V14" s="119" t="s">
        <v>4</v>
      </c>
      <c r="W14" s="124">
        <f>'５月'!D14</f>
        <v>2114</v>
      </c>
      <c r="X14" s="129">
        <f>'５月'!F14:F15</f>
        <v>1682</v>
      </c>
    </row>
    <row r="15" spans="1:24" ht="22.5" customHeight="1">
      <c r="A15" s="7"/>
      <c r="B15" s="98"/>
      <c r="C15" s="102" t="s">
        <v>19</v>
      </c>
      <c r="D15" s="31">
        <f t="shared" si="5"/>
        <v>2255</v>
      </c>
      <c r="E15" s="30">
        <f t="shared" si="0"/>
        <v>-4</v>
      </c>
      <c r="F15" s="107"/>
      <c r="G15" s="91"/>
      <c r="H15" s="110">
        <v>4</v>
      </c>
      <c r="I15" s="110">
        <v>2</v>
      </c>
      <c r="J15" s="110">
        <v>0</v>
      </c>
      <c r="K15" s="110">
        <v>0</v>
      </c>
      <c r="L15" s="105">
        <f t="shared" si="1"/>
        <v>2</v>
      </c>
      <c r="M15" s="110">
        <v>6</v>
      </c>
      <c r="N15" s="110">
        <v>1</v>
      </c>
      <c r="O15" s="110">
        <v>3</v>
      </c>
      <c r="P15" s="110">
        <v>0</v>
      </c>
      <c r="Q15" s="105">
        <f t="shared" si="2"/>
        <v>4</v>
      </c>
      <c r="R15" s="107">
        <f t="shared" si="3"/>
        <v>-2</v>
      </c>
      <c r="S15" s="110">
        <v>0</v>
      </c>
      <c r="T15" s="110">
        <v>0</v>
      </c>
      <c r="U15" s="115">
        <f t="shared" si="4"/>
        <v>0</v>
      </c>
      <c r="V15" s="119"/>
      <c r="W15" s="124">
        <f>'５月'!D15</f>
        <v>2259</v>
      </c>
      <c r="X15" s="128"/>
    </row>
    <row r="16" spans="1:24" ht="22.5" customHeight="1">
      <c r="A16" s="7" t="s">
        <v>9</v>
      </c>
      <c r="B16" s="99">
        <f>SUM(D16+D17)</f>
        <v>2556</v>
      </c>
      <c r="C16" s="102" t="s">
        <v>17</v>
      </c>
      <c r="D16" s="31">
        <f t="shared" si="5"/>
        <v>1262</v>
      </c>
      <c r="E16" s="30">
        <f t="shared" si="0"/>
        <v>-6</v>
      </c>
      <c r="F16" s="106">
        <f>X16+G16</f>
        <v>1337</v>
      </c>
      <c r="G16" s="91">
        <v>-6</v>
      </c>
      <c r="H16" s="110">
        <v>0</v>
      </c>
      <c r="I16" s="110">
        <v>0</v>
      </c>
      <c r="J16" s="110">
        <v>2</v>
      </c>
      <c r="K16" s="110">
        <v>0</v>
      </c>
      <c r="L16" s="105">
        <f t="shared" si="1"/>
        <v>2</v>
      </c>
      <c r="M16" s="110">
        <v>2</v>
      </c>
      <c r="N16" s="110">
        <v>2</v>
      </c>
      <c r="O16" s="110">
        <v>2</v>
      </c>
      <c r="P16" s="110">
        <v>0</v>
      </c>
      <c r="Q16" s="105">
        <f t="shared" si="2"/>
        <v>4</v>
      </c>
      <c r="R16" s="107">
        <f t="shared" si="3"/>
        <v>-2</v>
      </c>
      <c r="S16" s="110">
        <v>0</v>
      </c>
      <c r="T16" s="110">
        <v>2</v>
      </c>
      <c r="U16" s="115">
        <f t="shared" si="4"/>
        <v>-2</v>
      </c>
      <c r="V16" s="119" t="s">
        <v>9</v>
      </c>
      <c r="W16" s="124">
        <f>'５月'!D16</f>
        <v>1268</v>
      </c>
      <c r="X16" s="129">
        <f>'５月'!F16:F17</f>
        <v>1343</v>
      </c>
    </row>
    <row r="17" spans="1:24" ht="22.5" customHeight="1">
      <c r="A17" s="7"/>
      <c r="B17" s="98"/>
      <c r="C17" s="102" t="s">
        <v>19</v>
      </c>
      <c r="D17" s="31">
        <f t="shared" si="5"/>
        <v>1294</v>
      </c>
      <c r="E17" s="30">
        <f t="shared" si="0"/>
        <v>-9</v>
      </c>
      <c r="F17" s="107"/>
      <c r="G17" s="91"/>
      <c r="H17" s="110">
        <v>1</v>
      </c>
      <c r="I17" s="110">
        <v>0</v>
      </c>
      <c r="J17" s="110">
        <v>1</v>
      </c>
      <c r="K17" s="110">
        <v>0</v>
      </c>
      <c r="L17" s="105">
        <f t="shared" si="1"/>
        <v>1</v>
      </c>
      <c r="M17" s="110">
        <v>2</v>
      </c>
      <c r="N17" s="110">
        <v>2</v>
      </c>
      <c r="O17" s="110">
        <v>1</v>
      </c>
      <c r="P17" s="110">
        <v>0</v>
      </c>
      <c r="Q17" s="105">
        <f t="shared" si="2"/>
        <v>3</v>
      </c>
      <c r="R17" s="107">
        <f t="shared" si="3"/>
        <v>-2</v>
      </c>
      <c r="S17" s="110">
        <v>0</v>
      </c>
      <c r="T17" s="110">
        <v>6</v>
      </c>
      <c r="U17" s="115">
        <f t="shared" si="4"/>
        <v>-6</v>
      </c>
      <c r="V17" s="119"/>
      <c r="W17" s="124">
        <f>'５月'!D17</f>
        <v>1303</v>
      </c>
      <c r="X17" s="128"/>
    </row>
    <row r="18" spans="1:24" ht="22.5" customHeight="1">
      <c r="A18" s="7" t="s">
        <v>5</v>
      </c>
      <c r="B18" s="99">
        <f>SUM(D18+D19)</f>
        <v>608</v>
      </c>
      <c r="C18" s="102" t="s">
        <v>17</v>
      </c>
      <c r="D18" s="31">
        <f t="shared" si="5"/>
        <v>309</v>
      </c>
      <c r="E18" s="30">
        <f t="shared" si="0"/>
        <v>1</v>
      </c>
      <c r="F18" s="106">
        <f>X18+G18</f>
        <v>319</v>
      </c>
      <c r="G18" s="91">
        <v>4</v>
      </c>
      <c r="H18" s="110">
        <v>3</v>
      </c>
      <c r="I18" s="110">
        <v>1</v>
      </c>
      <c r="J18" s="110">
        <v>0</v>
      </c>
      <c r="K18" s="110">
        <v>0</v>
      </c>
      <c r="L18" s="105">
        <f t="shared" si="1"/>
        <v>1</v>
      </c>
      <c r="M18" s="110">
        <v>3</v>
      </c>
      <c r="N18" s="110">
        <v>0</v>
      </c>
      <c r="O18" s="110">
        <v>0</v>
      </c>
      <c r="P18" s="110">
        <v>0</v>
      </c>
      <c r="Q18" s="105">
        <f t="shared" si="2"/>
        <v>0</v>
      </c>
      <c r="R18" s="107">
        <f t="shared" si="3"/>
        <v>1</v>
      </c>
      <c r="S18" s="110">
        <v>0</v>
      </c>
      <c r="T18" s="110">
        <v>0</v>
      </c>
      <c r="U18" s="115">
        <f t="shared" si="4"/>
        <v>0</v>
      </c>
      <c r="V18" s="119" t="s">
        <v>5</v>
      </c>
      <c r="W18" s="124">
        <f>'５月'!D18</f>
        <v>308</v>
      </c>
      <c r="X18" s="129">
        <f>'５月'!F18:F19</f>
        <v>315</v>
      </c>
    </row>
    <row r="19" spans="1:24" ht="22.5" customHeight="1">
      <c r="A19" s="7"/>
      <c r="B19" s="98"/>
      <c r="C19" s="102" t="s">
        <v>19</v>
      </c>
      <c r="D19" s="31">
        <f t="shared" si="5"/>
        <v>299</v>
      </c>
      <c r="E19" s="30">
        <f t="shared" si="0"/>
        <v>4</v>
      </c>
      <c r="F19" s="107"/>
      <c r="G19" s="91"/>
      <c r="H19" s="110">
        <v>1</v>
      </c>
      <c r="I19" s="110">
        <v>0</v>
      </c>
      <c r="J19" s="110">
        <v>4</v>
      </c>
      <c r="K19" s="110">
        <v>0</v>
      </c>
      <c r="L19" s="105">
        <f t="shared" si="1"/>
        <v>4</v>
      </c>
      <c r="M19" s="110">
        <v>1</v>
      </c>
      <c r="N19" s="110">
        <v>0</v>
      </c>
      <c r="O19" s="110">
        <v>0</v>
      </c>
      <c r="P19" s="110">
        <v>0</v>
      </c>
      <c r="Q19" s="105">
        <f t="shared" si="2"/>
        <v>0</v>
      </c>
      <c r="R19" s="107">
        <f t="shared" si="3"/>
        <v>4</v>
      </c>
      <c r="S19" s="110">
        <v>0</v>
      </c>
      <c r="T19" s="110">
        <v>0</v>
      </c>
      <c r="U19" s="115">
        <f t="shared" si="4"/>
        <v>0</v>
      </c>
      <c r="V19" s="119"/>
      <c r="W19" s="124">
        <f>'５月'!D19</f>
        <v>295</v>
      </c>
      <c r="X19" s="128"/>
    </row>
    <row r="20" spans="1:24" ht="22.5" customHeight="1">
      <c r="A20" s="7" t="s">
        <v>11</v>
      </c>
      <c r="B20" s="99">
        <f>SUM(D20+D21)</f>
        <v>690</v>
      </c>
      <c r="C20" s="102" t="s">
        <v>17</v>
      </c>
      <c r="D20" s="31">
        <f t="shared" si="5"/>
        <v>317</v>
      </c>
      <c r="E20" s="30">
        <f t="shared" si="0"/>
        <v>2</v>
      </c>
      <c r="F20" s="106">
        <f>X20+G20</f>
        <v>362</v>
      </c>
      <c r="G20" s="91">
        <v>-2</v>
      </c>
      <c r="H20" s="110">
        <v>0</v>
      </c>
      <c r="I20" s="110">
        <v>0</v>
      </c>
      <c r="J20" s="110">
        <v>1</v>
      </c>
      <c r="K20" s="110">
        <v>0</v>
      </c>
      <c r="L20" s="105">
        <f t="shared" si="1"/>
        <v>1</v>
      </c>
      <c r="M20" s="110">
        <v>0</v>
      </c>
      <c r="N20" s="110">
        <v>0</v>
      </c>
      <c r="O20" s="110">
        <v>0</v>
      </c>
      <c r="P20" s="110">
        <v>0</v>
      </c>
      <c r="Q20" s="105">
        <f t="shared" si="2"/>
        <v>0</v>
      </c>
      <c r="R20" s="107">
        <f t="shared" si="3"/>
        <v>1</v>
      </c>
      <c r="S20" s="110">
        <v>1</v>
      </c>
      <c r="T20" s="110">
        <v>0</v>
      </c>
      <c r="U20" s="115">
        <f t="shared" si="4"/>
        <v>1</v>
      </c>
      <c r="V20" s="119" t="s">
        <v>11</v>
      </c>
      <c r="W20" s="124">
        <f>'５月'!D20</f>
        <v>315</v>
      </c>
      <c r="X20" s="129">
        <f>'５月'!F20:F21</f>
        <v>364</v>
      </c>
    </row>
    <row r="21" spans="1:24" ht="22.5" customHeight="1">
      <c r="A21" s="7"/>
      <c r="B21" s="98"/>
      <c r="C21" s="102" t="s">
        <v>19</v>
      </c>
      <c r="D21" s="31">
        <f t="shared" si="5"/>
        <v>373</v>
      </c>
      <c r="E21" s="30">
        <f t="shared" si="0"/>
        <v>-3</v>
      </c>
      <c r="F21" s="107"/>
      <c r="G21" s="91"/>
      <c r="H21" s="110">
        <v>0</v>
      </c>
      <c r="I21" s="110">
        <v>0</v>
      </c>
      <c r="J21" s="110">
        <v>0</v>
      </c>
      <c r="K21" s="110">
        <v>0</v>
      </c>
      <c r="L21" s="105">
        <f t="shared" si="1"/>
        <v>0</v>
      </c>
      <c r="M21" s="110">
        <v>2</v>
      </c>
      <c r="N21" s="110">
        <v>0</v>
      </c>
      <c r="O21" s="110">
        <v>0</v>
      </c>
      <c r="P21" s="110">
        <v>0</v>
      </c>
      <c r="Q21" s="105">
        <f t="shared" si="2"/>
        <v>0</v>
      </c>
      <c r="R21" s="107">
        <f t="shared" si="3"/>
        <v>0</v>
      </c>
      <c r="S21" s="110">
        <v>0</v>
      </c>
      <c r="T21" s="110">
        <v>1</v>
      </c>
      <c r="U21" s="115">
        <f t="shared" si="4"/>
        <v>-1</v>
      </c>
      <c r="V21" s="119"/>
      <c r="W21" s="124">
        <f>'５月'!D21</f>
        <v>376</v>
      </c>
      <c r="X21" s="128"/>
    </row>
    <row r="22" spans="1:24" ht="22.5" customHeight="1">
      <c r="A22" s="7" t="s">
        <v>12</v>
      </c>
      <c r="B22" s="99">
        <f>SUM(D22+D23)</f>
        <v>3555</v>
      </c>
      <c r="C22" s="102" t="s">
        <v>17</v>
      </c>
      <c r="D22" s="31">
        <f t="shared" si="5"/>
        <v>1624</v>
      </c>
      <c r="E22" s="30">
        <f t="shared" si="0"/>
        <v>1</v>
      </c>
      <c r="F22" s="106">
        <f>X22+G22</f>
        <v>1479</v>
      </c>
      <c r="G22" s="91">
        <v>-2</v>
      </c>
      <c r="H22" s="110">
        <v>8</v>
      </c>
      <c r="I22" s="110">
        <v>3</v>
      </c>
      <c r="J22" s="110">
        <v>0</v>
      </c>
      <c r="K22" s="110">
        <v>0</v>
      </c>
      <c r="L22" s="105">
        <f t="shared" si="1"/>
        <v>3</v>
      </c>
      <c r="M22" s="110">
        <v>5</v>
      </c>
      <c r="N22" s="110">
        <v>2</v>
      </c>
      <c r="O22" s="110">
        <v>2</v>
      </c>
      <c r="P22" s="110">
        <v>0</v>
      </c>
      <c r="Q22" s="105">
        <f t="shared" si="2"/>
        <v>4</v>
      </c>
      <c r="R22" s="107">
        <f t="shared" si="3"/>
        <v>-1</v>
      </c>
      <c r="S22" s="110">
        <v>1</v>
      </c>
      <c r="T22" s="110">
        <v>2</v>
      </c>
      <c r="U22" s="115">
        <f t="shared" si="4"/>
        <v>-1</v>
      </c>
      <c r="V22" s="119" t="s">
        <v>12</v>
      </c>
      <c r="W22" s="124">
        <f>'５月'!D22</f>
        <v>1623</v>
      </c>
      <c r="X22" s="129">
        <f>'５月'!F22:F23</f>
        <v>1481</v>
      </c>
    </row>
    <row r="23" spans="1:24" ht="22.5" customHeight="1">
      <c r="A23" s="7"/>
      <c r="B23" s="98"/>
      <c r="C23" s="102" t="s">
        <v>19</v>
      </c>
      <c r="D23" s="31">
        <f t="shared" si="5"/>
        <v>1931</v>
      </c>
      <c r="E23" s="30">
        <f t="shared" si="0"/>
        <v>-4</v>
      </c>
      <c r="F23" s="107"/>
      <c r="G23" s="91"/>
      <c r="H23" s="110">
        <v>4</v>
      </c>
      <c r="I23" s="110">
        <v>1</v>
      </c>
      <c r="J23" s="110">
        <v>0</v>
      </c>
      <c r="K23" s="110">
        <v>0</v>
      </c>
      <c r="L23" s="105">
        <f t="shared" si="1"/>
        <v>1</v>
      </c>
      <c r="M23" s="110">
        <v>2</v>
      </c>
      <c r="N23" s="110">
        <v>1</v>
      </c>
      <c r="O23" s="110">
        <v>2</v>
      </c>
      <c r="P23" s="110">
        <v>0</v>
      </c>
      <c r="Q23" s="105">
        <f t="shared" si="2"/>
        <v>3</v>
      </c>
      <c r="R23" s="107">
        <f t="shared" si="3"/>
        <v>-2</v>
      </c>
      <c r="S23" s="110">
        <v>0</v>
      </c>
      <c r="T23" s="110">
        <v>4</v>
      </c>
      <c r="U23" s="115">
        <f t="shared" si="4"/>
        <v>-4</v>
      </c>
      <c r="V23" s="119"/>
      <c r="W23" s="124">
        <f>'５月'!D23</f>
        <v>1935</v>
      </c>
      <c r="X23" s="128"/>
    </row>
    <row r="24" spans="1:24" ht="22.5" customHeight="1">
      <c r="A24" s="7" t="s">
        <v>15</v>
      </c>
      <c r="B24" s="99">
        <f>SUM(D24+D25)</f>
        <v>7833</v>
      </c>
      <c r="C24" s="102" t="s">
        <v>17</v>
      </c>
      <c r="D24" s="31">
        <f t="shared" si="5"/>
        <v>3761</v>
      </c>
      <c r="E24" s="30">
        <f t="shared" si="0"/>
        <v>-10</v>
      </c>
      <c r="F24" s="106">
        <f>X24+G24</f>
        <v>3539</v>
      </c>
      <c r="G24" s="91">
        <v>-9</v>
      </c>
      <c r="H24" s="110">
        <v>5</v>
      </c>
      <c r="I24" s="110">
        <v>2</v>
      </c>
      <c r="J24" s="110">
        <v>5</v>
      </c>
      <c r="K24" s="110">
        <v>0</v>
      </c>
      <c r="L24" s="105">
        <f t="shared" si="1"/>
        <v>7</v>
      </c>
      <c r="M24" s="110">
        <v>5</v>
      </c>
      <c r="N24" s="110">
        <v>4</v>
      </c>
      <c r="O24" s="110">
        <v>2</v>
      </c>
      <c r="P24" s="110">
        <v>6</v>
      </c>
      <c r="Q24" s="105">
        <f t="shared" si="2"/>
        <v>12</v>
      </c>
      <c r="R24" s="107">
        <f t="shared" si="3"/>
        <v>-5</v>
      </c>
      <c r="S24" s="110">
        <v>1</v>
      </c>
      <c r="T24" s="110">
        <v>6</v>
      </c>
      <c r="U24" s="115">
        <f t="shared" si="4"/>
        <v>-5</v>
      </c>
      <c r="V24" s="119" t="s">
        <v>15</v>
      </c>
      <c r="W24" s="124">
        <f>'５月'!D24</f>
        <v>3771</v>
      </c>
      <c r="X24" s="129">
        <f>'５月'!F24:F25</f>
        <v>3548</v>
      </c>
    </row>
    <row r="25" spans="1:24" ht="22.5" customHeight="1">
      <c r="A25" s="8"/>
      <c r="B25" s="100"/>
      <c r="C25" s="103" t="s">
        <v>19</v>
      </c>
      <c r="D25" s="32">
        <f t="shared" si="5"/>
        <v>4072</v>
      </c>
      <c r="E25" s="36">
        <f t="shared" si="0"/>
        <v>-10</v>
      </c>
      <c r="F25" s="108"/>
      <c r="G25" s="92"/>
      <c r="H25" s="111">
        <v>7</v>
      </c>
      <c r="I25" s="111">
        <v>1</v>
      </c>
      <c r="J25" s="111">
        <v>6</v>
      </c>
      <c r="K25" s="111">
        <v>0</v>
      </c>
      <c r="L25" s="112">
        <f t="shared" si="1"/>
        <v>7</v>
      </c>
      <c r="M25" s="111">
        <v>14</v>
      </c>
      <c r="N25" s="111">
        <v>3</v>
      </c>
      <c r="O25" s="111">
        <v>0</v>
      </c>
      <c r="P25" s="111">
        <v>0</v>
      </c>
      <c r="Q25" s="112">
        <f t="shared" si="2"/>
        <v>3</v>
      </c>
      <c r="R25" s="108">
        <f t="shared" si="3"/>
        <v>4</v>
      </c>
      <c r="S25" s="111">
        <v>0</v>
      </c>
      <c r="T25" s="111">
        <v>7</v>
      </c>
      <c r="U25" s="116">
        <f t="shared" si="4"/>
        <v>-7</v>
      </c>
      <c r="V25" s="120"/>
      <c r="W25" s="125">
        <f>'５月'!D25</f>
        <v>4082</v>
      </c>
      <c r="X25" s="130"/>
    </row>
    <row r="26" spans="1:24" ht="22.5" customHeight="1">
      <c r="B26" s="18"/>
      <c r="C26" s="18"/>
      <c r="D26" s="18"/>
      <c r="E26" s="18"/>
      <c r="F26" s="18"/>
      <c r="G26" s="109"/>
      <c r="W26" s="126"/>
      <c r="X26" s="126"/>
    </row>
    <row r="27" spans="1:24" ht="22.5" customHeight="1">
      <c r="C27" s="85"/>
      <c r="F27" s="85"/>
      <c r="G27" s="85"/>
      <c r="H27" s="85"/>
    </row>
    <row r="28" spans="1:24" ht="22.5" customHeight="1">
      <c r="C28" s="85"/>
      <c r="F28" s="85"/>
      <c r="G28" s="85"/>
      <c r="H28" s="85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7"/>
  <sheetViews>
    <sheetView workbookViewId="0">
      <pane xSplit="1" ySplit="5" topLeftCell="B6" activePane="bottomRight" state="frozen"/>
      <selection pane="topRight"/>
      <selection pane="bottomLeft"/>
      <selection pane="bottomRight" activeCell="W8" sqref="W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50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2.1858662254786103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SUM(D6+D7)</f>
        <v>46242</v>
      </c>
      <c r="C6" s="22" t="s">
        <v>17</v>
      </c>
      <c r="D6" s="29">
        <f>SUMIF(C8:C25,"男",D8:D25)</f>
        <v>21816</v>
      </c>
      <c r="E6" s="30">
        <f t="shared" ref="E6:E25" si="0">SUM(H6:K6,S6)-SUM(M6:P6,T6)</f>
        <v>-30</v>
      </c>
      <c r="F6" s="29">
        <f>X6+G6</f>
        <v>21155</v>
      </c>
      <c r="G6" s="29">
        <f>SUM(G8:G25)</f>
        <v>-25</v>
      </c>
      <c r="H6" s="29">
        <f>SUMIF(C8:C25,"男",H8:H25)</f>
        <v>55</v>
      </c>
      <c r="I6" s="29">
        <f>SUMIF(C8:C25,"男",I8:I25)</f>
        <v>20</v>
      </c>
      <c r="J6" s="29">
        <f>SUMIF(C8:C25,"男",J8:J25)</f>
        <v>22</v>
      </c>
      <c r="K6" s="29">
        <f>SUMIF(C8:C25,"男",K8:K25)</f>
        <v>0</v>
      </c>
      <c r="L6" s="29">
        <f t="shared" ref="L6:L25" si="1">SUM(I6:K6)</f>
        <v>42</v>
      </c>
      <c r="M6" s="29">
        <f>SUMIF(C8:C25,"男",M8:M25)</f>
        <v>55</v>
      </c>
      <c r="N6" s="29">
        <f>SUMIF(C8:C25,"男",N8:N25)</f>
        <v>25</v>
      </c>
      <c r="O6" s="29">
        <f>SUMIF(C8:C25,"男",O8:O25)</f>
        <v>22</v>
      </c>
      <c r="P6" s="29">
        <f>SUMIF(C8:C25,"男",P8:P25)</f>
        <v>1</v>
      </c>
      <c r="Q6" s="29">
        <f t="shared" ref="Q6:Q25" si="2">SUM(N6:P6)</f>
        <v>48</v>
      </c>
      <c r="R6" s="29">
        <f t="shared" ref="R6:R25" si="3">SUM(L6-Q6)</f>
        <v>-6</v>
      </c>
      <c r="S6" s="29">
        <f>SUMIF(C8:C25,"男",S8:S25)</f>
        <v>9</v>
      </c>
      <c r="T6" s="29">
        <f>SUMIF(C8:C25,"男",T8:T25)</f>
        <v>33</v>
      </c>
      <c r="U6" s="57">
        <f t="shared" ref="U6:U25" si="4">SUM(S6-T6)</f>
        <v>-24</v>
      </c>
      <c r="V6" s="64" t="s">
        <v>0</v>
      </c>
      <c r="W6" s="72">
        <f>SUMIF(C8:C25,"男",W8:W25)</f>
        <v>21846</v>
      </c>
      <c r="X6" s="80">
        <f>SUM(X8:X25)</f>
        <v>21180</v>
      </c>
    </row>
    <row r="7" spans="1:24" ht="22.5" customHeight="1">
      <c r="A7" s="5"/>
      <c r="B7" s="15"/>
      <c r="C7" s="23" t="s">
        <v>19</v>
      </c>
      <c r="D7" s="30">
        <f>SUMIF(C8:C25,"女",D8:D25)</f>
        <v>24426</v>
      </c>
      <c r="E7" s="30">
        <f t="shared" si="0"/>
        <v>-48</v>
      </c>
      <c r="F7" s="42"/>
      <c r="G7" s="42"/>
      <c r="H7" s="42">
        <f>SUMIF(C8:C25,"女",H8:H25)</f>
        <v>65</v>
      </c>
      <c r="I7" s="42">
        <f>SUMIF(C8:C25,"女",I8:I25)</f>
        <v>13</v>
      </c>
      <c r="J7" s="42">
        <f>SUMIF(C8:C25,"女",J8:J25)</f>
        <v>16</v>
      </c>
      <c r="K7" s="42">
        <f>SUMIF(C8:C25,"女",K8:K25)</f>
        <v>0</v>
      </c>
      <c r="L7" s="30">
        <f t="shared" si="1"/>
        <v>29</v>
      </c>
      <c r="M7" s="42">
        <f>SUMIF(C8:C25,"女",M8:M25)</f>
        <v>65</v>
      </c>
      <c r="N7" s="42">
        <f>SUMIF(C8:C25,"女",N8:N25)</f>
        <v>20</v>
      </c>
      <c r="O7" s="42">
        <f>SUMIF(C8:C25,"女",O8:O25)</f>
        <v>26</v>
      </c>
      <c r="P7" s="42">
        <f>SUMIF(C8:C25,"女",P8:P25)</f>
        <v>0</v>
      </c>
      <c r="Q7" s="42">
        <f t="shared" si="2"/>
        <v>46</v>
      </c>
      <c r="R7" s="30">
        <f t="shared" si="3"/>
        <v>-17</v>
      </c>
      <c r="S7" s="30">
        <f>SUMIF(C8:C25,"女",S8:S25)</f>
        <v>5</v>
      </c>
      <c r="T7" s="30">
        <f>SUMIF(C8:C44,"女",T8:T25)</f>
        <v>36</v>
      </c>
      <c r="U7" s="58">
        <f t="shared" si="4"/>
        <v>-31</v>
      </c>
      <c r="V7" s="65"/>
      <c r="W7" s="73">
        <f>SUMIF(C8:C25,"女",W8:W25)</f>
        <v>24474</v>
      </c>
      <c r="X7" s="81"/>
    </row>
    <row r="8" spans="1:24" ht="22.5" customHeight="1">
      <c r="A8" s="6" t="s">
        <v>2</v>
      </c>
      <c r="B8" s="16">
        <f>SUM(D8+D9)</f>
        <v>5109</v>
      </c>
      <c r="C8" s="24" t="s">
        <v>17</v>
      </c>
      <c r="D8" s="31">
        <f t="shared" ref="D8:D25" si="5">E8+W8</f>
        <v>2333</v>
      </c>
      <c r="E8" s="30">
        <f t="shared" si="0"/>
        <v>3</v>
      </c>
      <c r="F8" s="43">
        <f>X8+G8</f>
        <v>2195</v>
      </c>
      <c r="G8" s="45">
        <v>-3</v>
      </c>
      <c r="H8" s="45">
        <v>7</v>
      </c>
      <c r="I8" s="45">
        <v>3</v>
      </c>
      <c r="J8" s="45">
        <v>3</v>
      </c>
      <c r="K8" s="45">
        <v>0</v>
      </c>
      <c r="L8" s="30">
        <f t="shared" si="1"/>
        <v>6</v>
      </c>
      <c r="M8" s="45">
        <v>5</v>
      </c>
      <c r="N8" s="45">
        <v>2</v>
      </c>
      <c r="O8" s="45">
        <v>1</v>
      </c>
      <c r="P8" s="45">
        <v>0</v>
      </c>
      <c r="Q8" s="30">
        <f t="shared" si="2"/>
        <v>3</v>
      </c>
      <c r="R8" s="30">
        <f t="shared" si="3"/>
        <v>3</v>
      </c>
      <c r="S8" s="45">
        <v>0</v>
      </c>
      <c r="T8" s="45">
        <v>2</v>
      </c>
      <c r="U8" s="59">
        <f t="shared" si="4"/>
        <v>-2</v>
      </c>
      <c r="V8" s="131" t="s">
        <v>2</v>
      </c>
      <c r="W8" s="74">
        <f>'６月'!D8</f>
        <v>2330</v>
      </c>
      <c r="X8" s="133">
        <f>'６月'!F8:F9</f>
        <v>2198</v>
      </c>
    </row>
    <row r="9" spans="1:24" ht="22.5" customHeight="1">
      <c r="A9" s="7"/>
      <c r="B9" s="15"/>
      <c r="C9" s="23" t="s">
        <v>19</v>
      </c>
      <c r="D9" s="31">
        <f t="shared" si="5"/>
        <v>2776</v>
      </c>
      <c r="E9" s="30">
        <f t="shared" si="0"/>
        <v>-3</v>
      </c>
      <c r="F9" s="30"/>
      <c r="G9" s="46"/>
      <c r="H9" s="46">
        <v>7</v>
      </c>
      <c r="I9" s="46">
        <v>0</v>
      </c>
      <c r="J9" s="46">
        <v>2</v>
      </c>
      <c r="K9" s="46">
        <v>0</v>
      </c>
      <c r="L9" s="42">
        <f t="shared" si="1"/>
        <v>2</v>
      </c>
      <c r="M9" s="46">
        <v>5</v>
      </c>
      <c r="N9" s="46">
        <v>0</v>
      </c>
      <c r="O9" s="46">
        <v>3</v>
      </c>
      <c r="P9" s="46">
        <v>0</v>
      </c>
      <c r="Q9" s="42">
        <f t="shared" si="2"/>
        <v>3</v>
      </c>
      <c r="R9" s="30">
        <f t="shared" si="3"/>
        <v>-1</v>
      </c>
      <c r="S9" s="46">
        <v>0</v>
      </c>
      <c r="T9" s="46">
        <v>4</v>
      </c>
      <c r="U9" s="59">
        <f t="shared" si="4"/>
        <v>-4</v>
      </c>
      <c r="V9" s="132"/>
      <c r="W9" s="74">
        <f>'６月'!D9</f>
        <v>2779</v>
      </c>
      <c r="X9" s="94"/>
    </row>
    <row r="10" spans="1:24" ht="22.5" customHeight="1">
      <c r="A10" s="7" t="s">
        <v>3</v>
      </c>
      <c r="B10" s="16">
        <f>SUM(D10+D11)</f>
        <v>17392</v>
      </c>
      <c r="C10" s="23" t="s">
        <v>17</v>
      </c>
      <c r="D10" s="31">
        <f t="shared" si="5"/>
        <v>8173</v>
      </c>
      <c r="E10" s="30">
        <f t="shared" si="0"/>
        <v>-6</v>
      </c>
      <c r="F10" s="44">
        <f>X10+G10</f>
        <v>8039</v>
      </c>
      <c r="G10" s="46">
        <v>-9</v>
      </c>
      <c r="H10" s="46">
        <v>24</v>
      </c>
      <c r="I10" s="46">
        <v>9</v>
      </c>
      <c r="J10" s="46">
        <v>9</v>
      </c>
      <c r="K10" s="46">
        <v>0</v>
      </c>
      <c r="L10" s="42">
        <f t="shared" si="1"/>
        <v>18</v>
      </c>
      <c r="M10" s="46">
        <v>21</v>
      </c>
      <c r="N10" s="46">
        <v>11</v>
      </c>
      <c r="O10" s="46">
        <v>10</v>
      </c>
      <c r="P10" s="46">
        <v>0</v>
      </c>
      <c r="Q10" s="42">
        <f t="shared" si="2"/>
        <v>21</v>
      </c>
      <c r="R10" s="30">
        <f t="shared" si="3"/>
        <v>-3</v>
      </c>
      <c r="S10" s="46">
        <v>5</v>
      </c>
      <c r="T10" s="46">
        <v>11</v>
      </c>
      <c r="U10" s="59">
        <f t="shared" si="4"/>
        <v>-6</v>
      </c>
      <c r="V10" s="131" t="s">
        <v>3</v>
      </c>
      <c r="W10" s="75">
        <f>'６月'!D10</f>
        <v>8179</v>
      </c>
      <c r="X10" s="133">
        <f>'６月'!F10:F11</f>
        <v>8048</v>
      </c>
    </row>
    <row r="11" spans="1:24" ht="22.5" customHeight="1">
      <c r="A11" s="7"/>
      <c r="B11" s="15"/>
      <c r="C11" s="23" t="s">
        <v>19</v>
      </c>
      <c r="D11" s="31">
        <f t="shared" si="5"/>
        <v>9219</v>
      </c>
      <c r="E11" s="30">
        <f t="shared" si="0"/>
        <v>-22</v>
      </c>
      <c r="F11" s="30"/>
      <c r="G11" s="46"/>
      <c r="H11" s="46">
        <v>21</v>
      </c>
      <c r="I11" s="46">
        <v>5</v>
      </c>
      <c r="J11" s="46">
        <v>4</v>
      </c>
      <c r="K11" s="46">
        <v>0</v>
      </c>
      <c r="L11" s="42">
        <f t="shared" si="1"/>
        <v>9</v>
      </c>
      <c r="M11" s="46">
        <v>20</v>
      </c>
      <c r="N11" s="46">
        <v>16</v>
      </c>
      <c r="O11" s="46">
        <v>8</v>
      </c>
      <c r="P11" s="46">
        <v>0</v>
      </c>
      <c r="Q11" s="42">
        <f t="shared" si="2"/>
        <v>24</v>
      </c>
      <c r="R11" s="30">
        <f t="shared" si="3"/>
        <v>-15</v>
      </c>
      <c r="S11" s="46">
        <v>1</v>
      </c>
      <c r="T11" s="46">
        <v>9</v>
      </c>
      <c r="U11" s="59">
        <f t="shared" si="4"/>
        <v>-8</v>
      </c>
      <c r="V11" s="132"/>
      <c r="W11" s="75">
        <f>'６月'!D11</f>
        <v>9241</v>
      </c>
      <c r="X11" s="94"/>
    </row>
    <row r="12" spans="1:24" ht="22.5" customHeight="1">
      <c r="A12" s="7" t="s">
        <v>6</v>
      </c>
      <c r="B12" s="16">
        <f>SUM(D12+D13)</f>
        <v>4188</v>
      </c>
      <c r="C12" s="23" t="s">
        <v>17</v>
      </c>
      <c r="D12" s="31">
        <f t="shared" si="5"/>
        <v>1950</v>
      </c>
      <c r="E12" s="30">
        <f t="shared" si="0"/>
        <v>1</v>
      </c>
      <c r="F12" s="44">
        <f>X12+G12</f>
        <v>2216</v>
      </c>
      <c r="G12" s="46">
        <v>4</v>
      </c>
      <c r="H12" s="46">
        <v>8</v>
      </c>
      <c r="I12" s="46">
        <v>2</v>
      </c>
      <c r="J12" s="46">
        <v>4</v>
      </c>
      <c r="K12" s="46">
        <v>0</v>
      </c>
      <c r="L12" s="42">
        <f t="shared" si="1"/>
        <v>6</v>
      </c>
      <c r="M12" s="46">
        <v>9</v>
      </c>
      <c r="N12" s="46">
        <v>3</v>
      </c>
      <c r="O12" s="46">
        <v>1</v>
      </c>
      <c r="P12" s="46">
        <v>0</v>
      </c>
      <c r="Q12" s="42">
        <f t="shared" si="2"/>
        <v>4</v>
      </c>
      <c r="R12" s="30">
        <f t="shared" si="3"/>
        <v>2</v>
      </c>
      <c r="S12" s="46">
        <v>3</v>
      </c>
      <c r="T12" s="46">
        <v>3</v>
      </c>
      <c r="U12" s="59">
        <f t="shared" si="4"/>
        <v>0</v>
      </c>
      <c r="V12" s="67" t="s">
        <v>6</v>
      </c>
      <c r="W12" s="75">
        <f>'６月'!D12</f>
        <v>1949</v>
      </c>
      <c r="X12" s="133">
        <f>'６月'!F12:F13</f>
        <v>2212</v>
      </c>
    </row>
    <row r="13" spans="1:24" ht="22.5" customHeight="1">
      <c r="A13" s="7"/>
      <c r="B13" s="15"/>
      <c r="C13" s="23" t="s">
        <v>19</v>
      </c>
      <c r="D13" s="31">
        <f t="shared" si="5"/>
        <v>2238</v>
      </c>
      <c r="E13" s="30">
        <f t="shared" si="0"/>
        <v>8</v>
      </c>
      <c r="F13" s="30"/>
      <c r="G13" s="46"/>
      <c r="H13" s="46">
        <v>18</v>
      </c>
      <c r="I13" s="46">
        <v>3</v>
      </c>
      <c r="J13" s="46">
        <v>0</v>
      </c>
      <c r="K13" s="46">
        <v>0</v>
      </c>
      <c r="L13" s="42">
        <f t="shared" si="1"/>
        <v>3</v>
      </c>
      <c r="M13" s="46">
        <v>8</v>
      </c>
      <c r="N13" s="46">
        <v>1</v>
      </c>
      <c r="O13" s="46">
        <v>1</v>
      </c>
      <c r="P13" s="46">
        <v>0</v>
      </c>
      <c r="Q13" s="42">
        <f t="shared" si="2"/>
        <v>2</v>
      </c>
      <c r="R13" s="30">
        <f t="shared" si="3"/>
        <v>1</v>
      </c>
      <c r="S13" s="46">
        <v>0</v>
      </c>
      <c r="T13" s="46">
        <v>3</v>
      </c>
      <c r="U13" s="59">
        <f t="shared" si="4"/>
        <v>-3</v>
      </c>
      <c r="V13" s="67"/>
      <c r="W13" s="75">
        <f>'６月'!D13</f>
        <v>2230</v>
      </c>
      <c r="X13" s="94"/>
    </row>
    <row r="14" spans="1:24" ht="22.5" customHeight="1">
      <c r="A14" s="7" t="s">
        <v>4</v>
      </c>
      <c r="B14" s="16">
        <f>SUM(D14+D15)</f>
        <v>4349</v>
      </c>
      <c r="C14" s="23" t="s">
        <v>17</v>
      </c>
      <c r="D14" s="31">
        <f t="shared" si="5"/>
        <v>2111</v>
      </c>
      <c r="E14" s="30">
        <f t="shared" si="0"/>
        <v>-4</v>
      </c>
      <c r="F14" s="44">
        <f>X14+G14</f>
        <v>1678</v>
      </c>
      <c r="G14" s="46">
        <v>-8</v>
      </c>
      <c r="H14" s="46">
        <v>1</v>
      </c>
      <c r="I14" s="46">
        <v>1</v>
      </c>
      <c r="J14" s="46">
        <v>1</v>
      </c>
      <c r="K14" s="46">
        <v>0</v>
      </c>
      <c r="L14" s="42">
        <f t="shared" si="1"/>
        <v>2</v>
      </c>
      <c r="M14" s="46">
        <v>3</v>
      </c>
      <c r="N14" s="46">
        <v>2</v>
      </c>
      <c r="O14" s="46">
        <v>1</v>
      </c>
      <c r="P14" s="46">
        <v>0</v>
      </c>
      <c r="Q14" s="42">
        <f t="shared" si="2"/>
        <v>3</v>
      </c>
      <c r="R14" s="30">
        <f t="shared" si="3"/>
        <v>-1</v>
      </c>
      <c r="S14" s="46">
        <v>0</v>
      </c>
      <c r="T14" s="46">
        <v>1</v>
      </c>
      <c r="U14" s="59">
        <f t="shared" si="4"/>
        <v>-1</v>
      </c>
      <c r="V14" s="67" t="s">
        <v>4</v>
      </c>
      <c r="W14" s="75">
        <f>'６月'!D14</f>
        <v>2115</v>
      </c>
      <c r="X14" s="133">
        <f>'６月'!F14:F15</f>
        <v>1686</v>
      </c>
    </row>
    <row r="15" spans="1:24" ht="22.5" customHeight="1">
      <c r="A15" s="7"/>
      <c r="B15" s="15"/>
      <c r="C15" s="23" t="s">
        <v>19</v>
      </c>
      <c r="D15" s="31">
        <f t="shared" si="5"/>
        <v>2238</v>
      </c>
      <c r="E15" s="30">
        <f t="shared" si="0"/>
        <v>-17</v>
      </c>
      <c r="F15" s="30"/>
      <c r="G15" s="46"/>
      <c r="H15" s="46">
        <v>2</v>
      </c>
      <c r="I15" s="46">
        <v>0</v>
      </c>
      <c r="J15" s="46">
        <v>2</v>
      </c>
      <c r="K15" s="46">
        <v>0</v>
      </c>
      <c r="L15" s="42">
        <f t="shared" si="1"/>
        <v>2</v>
      </c>
      <c r="M15" s="46">
        <v>10</v>
      </c>
      <c r="N15" s="46">
        <v>0</v>
      </c>
      <c r="O15" s="46">
        <v>10</v>
      </c>
      <c r="P15" s="46">
        <v>0</v>
      </c>
      <c r="Q15" s="42">
        <f t="shared" si="2"/>
        <v>10</v>
      </c>
      <c r="R15" s="30">
        <f t="shared" si="3"/>
        <v>-8</v>
      </c>
      <c r="S15" s="46">
        <v>2</v>
      </c>
      <c r="T15" s="46">
        <v>3</v>
      </c>
      <c r="U15" s="59">
        <f t="shared" si="4"/>
        <v>-1</v>
      </c>
      <c r="V15" s="67"/>
      <c r="W15" s="75">
        <f>'６月'!D15</f>
        <v>2255</v>
      </c>
      <c r="X15" s="94"/>
    </row>
    <row r="16" spans="1:24" ht="22.5" customHeight="1">
      <c r="A16" s="7" t="s">
        <v>9</v>
      </c>
      <c r="B16" s="16">
        <f>SUM(D16+D17)</f>
        <v>2547</v>
      </c>
      <c r="C16" s="23" t="s">
        <v>17</v>
      </c>
      <c r="D16" s="31">
        <f t="shared" si="5"/>
        <v>1262</v>
      </c>
      <c r="E16" s="30">
        <f t="shared" si="0"/>
        <v>0</v>
      </c>
      <c r="F16" s="44">
        <f>X16+G16</f>
        <v>1336</v>
      </c>
      <c r="G16" s="46">
        <v>-1</v>
      </c>
      <c r="H16" s="46">
        <v>1</v>
      </c>
      <c r="I16" s="46">
        <v>3</v>
      </c>
      <c r="J16" s="46">
        <v>1</v>
      </c>
      <c r="K16" s="46">
        <v>0</v>
      </c>
      <c r="L16" s="42">
        <f t="shared" si="1"/>
        <v>4</v>
      </c>
      <c r="M16" s="46">
        <v>1</v>
      </c>
      <c r="N16" s="46">
        <v>1</v>
      </c>
      <c r="O16" s="46">
        <v>1</v>
      </c>
      <c r="P16" s="46">
        <v>0</v>
      </c>
      <c r="Q16" s="42">
        <f t="shared" si="2"/>
        <v>2</v>
      </c>
      <c r="R16" s="30">
        <f t="shared" si="3"/>
        <v>2</v>
      </c>
      <c r="S16" s="46">
        <v>0</v>
      </c>
      <c r="T16" s="46">
        <v>2</v>
      </c>
      <c r="U16" s="59">
        <f t="shared" si="4"/>
        <v>-2</v>
      </c>
      <c r="V16" s="67" t="s">
        <v>9</v>
      </c>
      <c r="W16" s="75">
        <f>'６月'!D16</f>
        <v>1262</v>
      </c>
      <c r="X16" s="133">
        <f>'６月'!F16:F17</f>
        <v>1337</v>
      </c>
    </row>
    <row r="17" spans="1:24" ht="22.5" customHeight="1">
      <c r="A17" s="7"/>
      <c r="B17" s="15"/>
      <c r="C17" s="23" t="s">
        <v>19</v>
      </c>
      <c r="D17" s="31">
        <f t="shared" si="5"/>
        <v>1285</v>
      </c>
      <c r="E17" s="30">
        <f t="shared" si="0"/>
        <v>-9</v>
      </c>
      <c r="F17" s="30"/>
      <c r="G17" s="46"/>
      <c r="H17" s="46">
        <v>2</v>
      </c>
      <c r="I17" s="46">
        <v>2</v>
      </c>
      <c r="J17" s="46">
        <v>1</v>
      </c>
      <c r="K17" s="46">
        <v>0</v>
      </c>
      <c r="L17" s="42">
        <f t="shared" si="1"/>
        <v>3</v>
      </c>
      <c r="M17" s="46">
        <v>3</v>
      </c>
      <c r="N17" s="46">
        <v>1</v>
      </c>
      <c r="O17" s="46">
        <v>2</v>
      </c>
      <c r="P17" s="46">
        <v>0</v>
      </c>
      <c r="Q17" s="42">
        <f t="shared" si="2"/>
        <v>3</v>
      </c>
      <c r="R17" s="30">
        <f t="shared" si="3"/>
        <v>0</v>
      </c>
      <c r="S17" s="46">
        <v>0</v>
      </c>
      <c r="T17" s="46">
        <v>8</v>
      </c>
      <c r="U17" s="59">
        <f t="shared" si="4"/>
        <v>-8</v>
      </c>
      <c r="V17" s="67"/>
      <c r="W17" s="75">
        <f>'６月'!D17</f>
        <v>1294</v>
      </c>
      <c r="X17" s="94"/>
    </row>
    <row r="18" spans="1:24" ht="22.5" customHeight="1">
      <c r="A18" s="7" t="s">
        <v>5</v>
      </c>
      <c r="B18" s="16">
        <f>SUM(D18+D19)</f>
        <v>607</v>
      </c>
      <c r="C18" s="23" t="s">
        <v>17</v>
      </c>
      <c r="D18" s="31">
        <f t="shared" si="5"/>
        <v>310</v>
      </c>
      <c r="E18" s="30">
        <f t="shared" si="0"/>
        <v>1</v>
      </c>
      <c r="F18" s="44">
        <f>X18+G18</f>
        <v>318</v>
      </c>
      <c r="G18" s="46">
        <v>-1</v>
      </c>
      <c r="H18" s="46">
        <v>0</v>
      </c>
      <c r="I18" s="46">
        <v>1</v>
      </c>
      <c r="J18" s="46">
        <v>1</v>
      </c>
      <c r="K18" s="46">
        <v>0</v>
      </c>
      <c r="L18" s="42">
        <f t="shared" si="1"/>
        <v>2</v>
      </c>
      <c r="M18" s="46">
        <v>0</v>
      </c>
      <c r="N18" s="46">
        <v>1</v>
      </c>
      <c r="O18" s="46">
        <v>0</v>
      </c>
      <c r="P18" s="46">
        <v>0</v>
      </c>
      <c r="Q18" s="42">
        <f t="shared" si="2"/>
        <v>1</v>
      </c>
      <c r="R18" s="30">
        <f t="shared" si="3"/>
        <v>1</v>
      </c>
      <c r="S18" s="46">
        <v>0</v>
      </c>
      <c r="T18" s="46">
        <v>0</v>
      </c>
      <c r="U18" s="59">
        <f t="shared" si="4"/>
        <v>0</v>
      </c>
      <c r="V18" s="67" t="s">
        <v>5</v>
      </c>
      <c r="W18" s="75">
        <f>'６月'!D18</f>
        <v>309</v>
      </c>
      <c r="X18" s="133">
        <f>'６月'!F18:F19</f>
        <v>319</v>
      </c>
    </row>
    <row r="19" spans="1:24" ht="22.5" customHeight="1">
      <c r="A19" s="7"/>
      <c r="B19" s="15"/>
      <c r="C19" s="23" t="s">
        <v>19</v>
      </c>
      <c r="D19" s="31">
        <f t="shared" si="5"/>
        <v>297</v>
      </c>
      <c r="E19" s="30">
        <f t="shared" si="0"/>
        <v>-2</v>
      </c>
      <c r="F19" s="30"/>
      <c r="G19" s="46"/>
      <c r="H19" s="46">
        <v>0</v>
      </c>
      <c r="I19" s="46">
        <v>0</v>
      </c>
      <c r="J19" s="46">
        <v>2</v>
      </c>
      <c r="K19" s="46">
        <v>0</v>
      </c>
      <c r="L19" s="42">
        <f t="shared" si="1"/>
        <v>2</v>
      </c>
      <c r="M19" s="46">
        <v>2</v>
      </c>
      <c r="N19" s="46">
        <v>1</v>
      </c>
      <c r="O19" s="46">
        <v>1</v>
      </c>
      <c r="P19" s="46">
        <v>0</v>
      </c>
      <c r="Q19" s="42">
        <f t="shared" si="2"/>
        <v>2</v>
      </c>
      <c r="R19" s="30">
        <f t="shared" si="3"/>
        <v>0</v>
      </c>
      <c r="S19" s="46">
        <v>1</v>
      </c>
      <c r="T19" s="46">
        <v>1</v>
      </c>
      <c r="U19" s="59">
        <f t="shared" si="4"/>
        <v>0</v>
      </c>
      <c r="V19" s="67"/>
      <c r="W19" s="75">
        <f>'６月'!D19</f>
        <v>299</v>
      </c>
      <c r="X19" s="94"/>
    </row>
    <row r="20" spans="1:24" ht="22.5" customHeight="1">
      <c r="A20" s="7" t="s">
        <v>11</v>
      </c>
      <c r="B20" s="16">
        <f>SUM(D20+D21)</f>
        <v>687</v>
      </c>
      <c r="C20" s="23" t="s">
        <v>17</v>
      </c>
      <c r="D20" s="31">
        <f t="shared" si="5"/>
        <v>314</v>
      </c>
      <c r="E20" s="30">
        <f t="shared" si="0"/>
        <v>-3</v>
      </c>
      <c r="F20" s="44">
        <f>X20+G20</f>
        <v>360</v>
      </c>
      <c r="G20" s="46">
        <v>-2</v>
      </c>
      <c r="H20" s="46">
        <v>0</v>
      </c>
      <c r="I20" s="46">
        <v>0</v>
      </c>
      <c r="J20" s="46">
        <v>0</v>
      </c>
      <c r="K20" s="46">
        <v>0</v>
      </c>
      <c r="L20" s="42">
        <f t="shared" si="1"/>
        <v>0</v>
      </c>
      <c r="M20" s="46">
        <v>0</v>
      </c>
      <c r="N20" s="46">
        <v>1</v>
      </c>
      <c r="O20" s="46">
        <v>0</v>
      </c>
      <c r="P20" s="46">
        <v>0</v>
      </c>
      <c r="Q20" s="42">
        <f t="shared" si="2"/>
        <v>1</v>
      </c>
      <c r="R20" s="30">
        <f t="shared" si="3"/>
        <v>-1</v>
      </c>
      <c r="S20" s="46">
        <v>0</v>
      </c>
      <c r="T20" s="46">
        <v>2</v>
      </c>
      <c r="U20" s="59">
        <f t="shared" si="4"/>
        <v>-2</v>
      </c>
      <c r="V20" s="67" t="s">
        <v>11</v>
      </c>
      <c r="W20" s="75">
        <f>'６月'!D20</f>
        <v>317</v>
      </c>
      <c r="X20" s="133">
        <f>'６月'!F20:F21</f>
        <v>362</v>
      </c>
    </row>
    <row r="21" spans="1:24" ht="22.5" customHeight="1">
      <c r="A21" s="7"/>
      <c r="B21" s="15"/>
      <c r="C21" s="23" t="s">
        <v>19</v>
      </c>
      <c r="D21" s="31">
        <f t="shared" si="5"/>
        <v>373</v>
      </c>
      <c r="E21" s="30">
        <f t="shared" si="0"/>
        <v>0</v>
      </c>
      <c r="F21" s="30"/>
      <c r="G21" s="46"/>
      <c r="H21" s="46">
        <v>0</v>
      </c>
      <c r="I21" s="46">
        <v>1</v>
      </c>
      <c r="J21" s="46">
        <v>0</v>
      </c>
      <c r="K21" s="46">
        <v>0</v>
      </c>
      <c r="L21" s="42">
        <f t="shared" si="1"/>
        <v>1</v>
      </c>
      <c r="M21" s="46">
        <v>0</v>
      </c>
      <c r="N21" s="46">
        <v>0</v>
      </c>
      <c r="O21" s="46">
        <v>1</v>
      </c>
      <c r="P21" s="46">
        <v>0</v>
      </c>
      <c r="Q21" s="42">
        <f t="shared" si="2"/>
        <v>1</v>
      </c>
      <c r="R21" s="30">
        <f t="shared" si="3"/>
        <v>0</v>
      </c>
      <c r="S21" s="46">
        <v>0</v>
      </c>
      <c r="T21" s="46">
        <v>0</v>
      </c>
      <c r="U21" s="59">
        <f t="shared" si="4"/>
        <v>0</v>
      </c>
      <c r="V21" s="67"/>
      <c r="W21" s="75">
        <f>'６月'!D21</f>
        <v>373</v>
      </c>
      <c r="X21" s="94"/>
    </row>
    <row r="22" spans="1:24" ht="22.5" customHeight="1">
      <c r="A22" s="7" t="s">
        <v>12</v>
      </c>
      <c r="B22" s="16">
        <f>SUM(D22+D23)</f>
        <v>3543</v>
      </c>
      <c r="C22" s="23" t="s">
        <v>17</v>
      </c>
      <c r="D22" s="31">
        <f t="shared" si="5"/>
        <v>1616</v>
      </c>
      <c r="E22" s="30">
        <f t="shared" si="0"/>
        <v>-8</v>
      </c>
      <c r="F22" s="44">
        <f>X22+G22</f>
        <v>1477</v>
      </c>
      <c r="G22" s="46">
        <v>-2</v>
      </c>
      <c r="H22" s="46">
        <v>4</v>
      </c>
      <c r="I22" s="46">
        <v>1</v>
      </c>
      <c r="J22" s="46">
        <v>0</v>
      </c>
      <c r="K22" s="46">
        <v>0</v>
      </c>
      <c r="L22" s="42">
        <f t="shared" si="1"/>
        <v>1</v>
      </c>
      <c r="M22" s="46">
        <v>6</v>
      </c>
      <c r="N22" s="46">
        <v>1</v>
      </c>
      <c r="O22" s="46">
        <v>4</v>
      </c>
      <c r="P22" s="46">
        <v>0</v>
      </c>
      <c r="Q22" s="42">
        <f t="shared" si="2"/>
        <v>5</v>
      </c>
      <c r="R22" s="30">
        <f t="shared" si="3"/>
        <v>-4</v>
      </c>
      <c r="S22" s="46">
        <v>1</v>
      </c>
      <c r="T22" s="46">
        <v>3</v>
      </c>
      <c r="U22" s="59">
        <f t="shared" si="4"/>
        <v>-2</v>
      </c>
      <c r="V22" s="67" t="s">
        <v>12</v>
      </c>
      <c r="W22" s="75">
        <f>'６月'!D22</f>
        <v>1624</v>
      </c>
      <c r="X22" s="133">
        <f>'６月'!F22:F23</f>
        <v>1479</v>
      </c>
    </row>
    <row r="23" spans="1:24" ht="22.5" customHeight="1">
      <c r="A23" s="7"/>
      <c r="B23" s="15"/>
      <c r="C23" s="23" t="s">
        <v>19</v>
      </c>
      <c r="D23" s="31">
        <f t="shared" si="5"/>
        <v>1927</v>
      </c>
      <c r="E23" s="30">
        <f t="shared" si="0"/>
        <v>-4</v>
      </c>
      <c r="F23" s="30"/>
      <c r="G23" s="46"/>
      <c r="H23" s="46">
        <v>4</v>
      </c>
      <c r="I23" s="46">
        <v>1</v>
      </c>
      <c r="J23" s="46">
        <v>0</v>
      </c>
      <c r="K23" s="46">
        <v>0</v>
      </c>
      <c r="L23" s="42">
        <f t="shared" si="1"/>
        <v>1</v>
      </c>
      <c r="M23" s="46">
        <v>7</v>
      </c>
      <c r="N23" s="46">
        <v>0</v>
      </c>
      <c r="O23" s="46">
        <v>0</v>
      </c>
      <c r="P23" s="46">
        <v>0</v>
      </c>
      <c r="Q23" s="42">
        <f t="shared" si="2"/>
        <v>0</v>
      </c>
      <c r="R23" s="30">
        <f t="shared" si="3"/>
        <v>1</v>
      </c>
      <c r="S23" s="46">
        <v>1</v>
      </c>
      <c r="T23" s="46">
        <v>3</v>
      </c>
      <c r="U23" s="59">
        <f t="shared" si="4"/>
        <v>-2</v>
      </c>
      <c r="V23" s="67"/>
      <c r="W23" s="75">
        <f>'６月'!D23</f>
        <v>1931</v>
      </c>
      <c r="X23" s="94"/>
    </row>
    <row r="24" spans="1:24" ht="22.5" customHeight="1">
      <c r="A24" s="7" t="s">
        <v>15</v>
      </c>
      <c r="B24" s="16">
        <f>SUM(D24+D25)</f>
        <v>7820</v>
      </c>
      <c r="C24" s="23" t="s">
        <v>17</v>
      </c>
      <c r="D24" s="31">
        <f t="shared" si="5"/>
        <v>3747</v>
      </c>
      <c r="E24" s="30">
        <f t="shared" si="0"/>
        <v>-14</v>
      </c>
      <c r="F24" s="44">
        <f>X24+G24</f>
        <v>3536</v>
      </c>
      <c r="G24" s="46">
        <v>-3</v>
      </c>
      <c r="H24" s="46">
        <v>10</v>
      </c>
      <c r="I24" s="46">
        <v>0</v>
      </c>
      <c r="J24" s="46">
        <v>3</v>
      </c>
      <c r="K24" s="46">
        <v>0</v>
      </c>
      <c r="L24" s="42">
        <f t="shared" si="1"/>
        <v>3</v>
      </c>
      <c r="M24" s="46">
        <v>10</v>
      </c>
      <c r="N24" s="46">
        <v>3</v>
      </c>
      <c r="O24" s="46">
        <v>4</v>
      </c>
      <c r="P24" s="46">
        <v>1</v>
      </c>
      <c r="Q24" s="42">
        <f t="shared" si="2"/>
        <v>8</v>
      </c>
      <c r="R24" s="30">
        <f t="shared" si="3"/>
        <v>-5</v>
      </c>
      <c r="S24" s="46">
        <v>0</v>
      </c>
      <c r="T24" s="46">
        <v>9</v>
      </c>
      <c r="U24" s="59">
        <f t="shared" si="4"/>
        <v>-9</v>
      </c>
      <c r="V24" s="67" t="s">
        <v>15</v>
      </c>
      <c r="W24" s="75">
        <f>'６月'!D24</f>
        <v>3761</v>
      </c>
      <c r="X24" s="133">
        <f>'６月'!F24:F25</f>
        <v>3539</v>
      </c>
    </row>
    <row r="25" spans="1:24" ht="22.5" customHeight="1">
      <c r="A25" s="8"/>
      <c r="B25" s="17"/>
      <c r="C25" s="25" t="s">
        <v>19</v>
      </c>
      <c r="D25" s="32">
        <f t="shared" si="5"/>
        <v>4073</v>
      </c>
      <c r="E25" s="36">
        <f t="shared" si="0"/>
        <v>1</v>
      </c>
      <c r="F25" s="36"/>
      <c r="G25" s="47"/>
      <c r="H25" s="47">
        <v>11</v>
      </c>
      <c r="I25" s="47">
        <v>1</v>
      </c>
      <c r="J25" s="47">
        <v>5</v>
      </c>
      <c r="K25" s="47">
        <v>0</v>
      </c>
      <c r="L25" s="52">
        <f t="shared" si="1"/>
        <v>6</v>
      </c>
      <c r="M25" s="47">
        <v>10</v>
      </c>
      <c r="N25" s="47">
        <v>1</v>
      </c>
      <c r="O25" s="47">
        <v>0</v>
      </c>
      <c r="P25" s="47">
        <v>0</v>
      </c>
      <c r="Q25" s="52">
        <f t="shared" si="2"/>
        <v>1</v>
      </c>
      <c r="R25" s="36">
        <f t="shared" si="3"/>
        <v>5</v>
      </c>
      <c r="S25" s="47">
        <v>0</v>
      </c>
      <c r="T25" s="47">
        <v>5</v>
      </c>
      <c r="U25" s="60">
        <f t="shared" si="4"/>
        <v>-5</v>
      </c>
      <c r="V25" s="68"/>
      <c r="W25" s="76">
        <f>'６月'!D25</f>
        <v>4072</v>
      </c>
      <c r="X25" s="134"/>
    </row>
    <row r="26" spans="1:24" ht="22.5" customHeight="1">
      <c r="B26" s="18"/>
      <c r="C26" s="18"/>
      <c r="D26" s="18"/>
      <c r="E26" s="18"/>
      <c r="F26" s="18"/>
      <c r="G26" s="18"/>
    </row>
    <row r="27" spans="1:24" ht="22.5" customHeight="1">
      <c r="C27" s="85"/>
      <c r="F27" s="85"/>
      <c r="G27" s="85"/>
      <c r="H27" s="85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>
      <selection activeCell="S8" sqref="S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16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2.1832537468677602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SUM(D6+D7)</f>
        <v>46178</v>
      </c>
      <c r="C6" s="22" t="s">
        <v>17</v>
      </c>
      <c r="D6" s="29">
        <f>SUMIF(C8:C25,"男",D8:D25)</f>
        <v>21795</v>
      </c>
      <c r="E6" s="30">
        <f t="shared" ref="E6:E25" si="0">SUM(H6:K6,S6)-SUM(M6:P6,T6)</f>
        <v>-21</v>
      </c>
      <c r="F6" s="29">
        <f>X6+G6</f>
        <v>21151</v>
      </c>
      <c r="G6" s="29">
        <f>SUM(G8:G25)</f>
        <v>-4</v>
      </c>
      <c r="H6" s="29">
        <f>SUMIF(C8:C25,"男",H8:H25)</f>
        <v>72</v>
      </c>
      <c r="I6" s="29">
        <f>SUMIF(C8:C25,"男",I8:I25)</f>
        <v>17</v>
      </c>
      <c r="J6" s="29">
        <f>SUMIF(C8:C25,"男",J8:J25)</f>
        <v>43</v>
      </c>
      <c r="K6" s="29">
        <f>SUMIF(C8:C25,"男",K8:K25)</f>
        <v>1</v>
      </c>
      <c r="L6" s="29">
        <f t="shared" ref="L6:L25" si="1">SUM(I6:K6)</f>
        <v>61</v>
      </c>
      <c r="M6" s="29">
        <f>SUMIF(C8:C25,"男",M8:M25)</f>
        <v>72</v>
      </c>
      <c r="N6" s="29">
        <f>SUMIF(C8:C25,"男",N8:N25)</f>
        <v>12</v>
      </c>
      <c r="O6" s="29">
        <f>SUMIF(C8:C25,"男",O8:O25)</f>
        <v>38</v>
      </c>
      <c r="P6" s="29">
        <f>SUMIF(C8:C25,"男",P8:P25)</f>
        <v>2</v>
      </c>
      <c r="Q6" s="29">
        <f t="shared" ref="Q6:Q25" si="2">SUM(N6:P6)</f>
        <v>52</v>
      </c>
      <c r="R6" s="29">
        <f t="shared" ref="R6:R25" si="3">SUM(L6-Q6)</f>
        <v>9</v>
      </c>
      <c r="S6" s="29">
        <f>SUMIF(C8:C25,"男",S8:S25)</f>
        <v>8</v>
      </c>
      <c r="T6" s="29">
        <f>SUMIF(C8:C25,"男",T8:T25)</f>
        <v>38</v>
      </c>
      <c r="U6" s="57">
        <f t="shared" ref="U6:U25" si="4">SUM(S6-T6)</f>
        <v>-30</v>
      </c>
      <c r="V6" s="64" t="s">
        <v>0</v>
      </c>
      <c r="W6" s="72">
        <f>SUMIF(C8:C25,"男",W8:W25)</f>
        <v>21816</v>
      </c>
      <c r="X6" s="80">
        <f>SUM(X8:X25)</f>
        <v>21155</v>
      </c>
    </row>
    <row r="7" spans="1:24" ht="22.5" customHeight="1">
      <c r="A7" s="5"/>
      <c r="B7" s="15"/>
      <c r="C7" s="23" t="s">
        <v>19</v>
      </c>
      <c r="D7" s="30">
        <f>SUMIF(C8:C25,"女",D8:D25)</f>
        <v>24383</v>
      </c>
      <c r="E7" s="30">
        <f t="shared" si="0"/>
        <v>-43</v>
      </c>
      <c r="F7" s="42"/>
      <c r="G7" s="42"/>
      <c r="H7" s="42">
        <f>SUMIF(C8:C25,"女",H8:H25)</f>
        <v>74</v>
      </c>
      <c r="I7" s="42">
        <f>SUMIF(C8:C25,"女",I8:I25)</f>
        <v>13</v>
      </c>
      <c r="J7" s="42">
        <f>SUMIF(C8:C25,"女",J8:J25)</f>
        <v>17</v>
      </c>
      <c r="K7" s="42">
        <f>SUMIF(C8:C25,"女",K8:K25)</f>
        <v>0</v>
      </c>
      <c r="L7" s="30">
        <f t="shared" si="1"/>
        <v>30</v>
      </c>
      <c r="M7" s="42">
        <f>SUMIF(C8:C25,"女",M8:M25)</f>
        <v>74</v>
      </c>
      <c r="N7" s="42">
        <f>SUMIF(C8:C25,"女",N8:N25)</f>
        <v>21</v>
      </c>
      <c r="O7" s="42">
        <f>SUMIF(C8:C25,"女",O8:O25)</f>
        <v>22</v>
      </c>
      <c r="P7" s="42">
        <f>SUMIF(C8:C25,"女",P8:P25)</f>
        <v>2</v>
      </c>
      <c r="Q7" s="42">
        <f t="shared" si="2"/>
        <v>45</v>
      </c>
      <c r="R7" s="30">
        <f t="shared" si="3"/>
        <v>-15</v>
      </c>
      <c r="S7" s="30">
        <f>SUMIF(C8:C25,"女",S8:S25)</f>
        <v>5</v>
      </c>
      <c r="T7" s="30">
        <f>SUMIF(C8:C44,"女",T8:T25)</f>
        <v>33</v>
      </c>
      <c r="U7" s="58">
        <f t="shared" si="4"/>
        <v>-28</v>
      </c>
      <c r="V7" s="65"/>
      <c r="W7" s="73">
        <f>SUMIF(C8:C25,"女",W8:W25)</f>
        <v>24426</v>
      </c>
      <c r="X7" s="81"/>
    </row>
    <row r="8" spans="1:24" ht="22.5" customHeight="1">
      <c r="A8" s="6" t="s">
        <v>2</v>
      </c>
      <c r="B8" s="16">
        <f>SUM(D8+D9)</f>
        <v>5097</v>
      </c>
      <c r="C8" s="24" t="s">
        <v>17</v>
      </c>
      <c r="D8" s="31">
        <f t="shared" ref="D8:D25" si="5">E8+W8</f>
        <v>2328</v>
      </c>
      <c r="E8" s="30">
        <f t="shared" si="0"/>
        <v>-5</v>
      </c>
      <c r="F8" s="43">
        <f>X8+G8</f>
        <v>2192</v>
      </c>
      <c r="G8" s="45">
        <v>-3</v>
      </c>
      <c r="H8" s="45">
        <v>5</v>
      </c>
      <c r="I8" s="45">
        <v>3</v>
      </c>
      <c r="J8" s="45">
        <v>3</v>
      </c>
      <c r="K8" s="45">
        <v>0</v>
      </c>
      <c r="L8" s="30">
        <f t="shared" si="1"/>
        <v>6</v>
      </c>
      <c r="M8" s="45">
        <v>6</v>
      </c>
      <c r="N8" s="45">
        <v>2</v>
      </c>
      <c r="O8" s="45">
        <v>2</v>
      </c>
      <c r="P8" s="45">
        <v>0</v>
      </c>
      <c r="Q8" s="30">
        <f t="shared" si="2"/>
        <v>4</v>
      </c>
      <c r="R8" s="30">
        <f t="shared" si="3"/>
        <v>2</v>
      </c>
      <c r="S8" s="45">
        <v>1</v>
      </c>
      <c r="T8" s="45">
        <v>7</v>
      </c>
      <c r="U8" s="59">
        <f t="shared" si="4"/>
        <v>-6</v>
      </c>
      <c r="V8" s="66" t="s">
        <v>2</v>
      </c>
      <c r="W8" s="74">
        <f>'７月'!D8</f>
        <v>2333</v>
      </c>
      <c r="X8" s="94">
        <f>'７月'!F8:F9</f>
        <v>2195</v>
      </c>
    </row>
    <row r="9" spans="1:24" ht="22.5" customHeight="1">
      <c r="A9" s="7"/>
      <c r="B9" s="15"/>
      <c r="C9" s="23" t="s">
        <v>19</v>
      </c>
      <c r="D9" s="31">
        <f t="shared" si="5"/>
        <v>2769</v>
      </c>
      <c r="E9" s="30">
        <f t="shared" si="0"/>
        <v>-7</v>
      </c>
      <c r="F9" s="30"/>
      <c r="G9" s="46"/>
      <c r="H9" s="46">
        <v>6</v>
      </c>
      <c r="I9" s="46">
        <v>1</v>
      </c>
      <c r="J9" s="46">
        <v>2</v>
      </c>
      <c r="K9" s="45">
        <v>0</v>
      </c>
      <c r="L9" s="42">
        <f t="shared" si="1"/>
        <v>3</v>
      </c>
      <c r="M9" s="46">
        <v>8</v>
      </c>
      <c r="N9" s="46">
        <v>0</v>
      </c>
      <c r="O9" s="46">
        <v>0</v>
      </c>
      <c r="P9" s="45">
        <v>0</v>
      </c>
      <c r="Q9" s="42">
        <f t="shared" si="2"/>
        <v>0</v>
      </c>
      <c r="R9" s="30">
        <f t="shared" si="3"/>
        <v>3</v>
      </c>
      <c r="S9" s="46">
        <v>0</v>
      </c>
      <c r="T9" s="46">
        <v>8</v>
      </c>
      <c r="U9" s="59">
        <f t="shared" si="4"/>
        <v>-8</v>
      </c>
      <c r="V9" s="67"/>
      <c r="W9" s="74">
        <f>'７月'!D9</f>
        <v>2776</v>
      </c>
      <c r="X9" s="95"/>
    </row>
    <row r="10" spans="1:24" ht="22.5" customHeight="1">
      <c r="A10" s="7" t="s">
        <v>3</v>
      </c>
      <c r="B10" s="16">
        <f>SUM(D10+D11)</f>
        <v>17388</v>
      </c>
      <c r="C10" s="23" t="s">
        <v>17</v>
      </c>
      <c r="D10" s="31">
        <f t="shared" si="5"/>
        <v>8175</v>
      </c>
      <c r="E10" s="30">
        <f t="shared" si="0"/>
        <v>2</v>
      </c>
      <c r="F10" s="44">
        <f>X10+G10</f>
        <v>8048</v>
      </c>
      <c r="G10" s="46">
        <v>9</v>
      </c>
      <c r="H10" s="46">
        <v>34</v>
      </c>
      <c r="I10" s="46">
        <v>9</v>
      </c>
      <c r="J10" s="46">
        <v>22</v>
      </c>
      <c r="K10" s="45">
        <v>0</v>
      </c>
      <c r="L10" s="42">
        <f t="shared" si="1"/>
        <v>31</v>
      </c>
      <c r="M10" s="46">
        <v>33</v>
      </c>
      <c r="N10" s="46">
        <v>5</v>
      </c>
      <c r="O10" s="46">
        <v>20</v>
      </c>
      <c r="P10" s="45">
        <v>0</v>
      </c>
      <c r="Q10" s="42">
        <f t="shared" si="2"/>
        <v>25</v>
      </c>
      <c r="R10" s="30">
        <f t="shared" si="3"/>
        <v>6</v>
      </c>
      <c r="S10" s="46">
        <v>6</v>
      </c>
      <c r="T10" s="46">
        <v>11</v>
      </c>
      <c r="U10" s="59">
        <f t="shared" si="4"/>
        <v>-5</v>
      </c>
      <c r="V10" s="67" t="s">
        <v>3</v>
      </c>
      <c r="W10" s="75">
        <f>'７月'!D10</f>
        <v>8173</v>
      </c>
      <c r="X10" s="133">
        <f>'７月'!F10:F11</f>
        <v>8039</v>
      </c>
    </row>
    <row r="11" spans="1:24" ht="22.5" customHeight="1">
      <c r="A11" s="7"/>
      <c r="B11" s="15"/>
      <c r="C11" s="23" t="s">
        <v>19</v>
      </c>
      <c r="D11" s="31">
        <f t="shared" si="5"/>
        <v>9213</v>
      </c>
      <c r="E11" s="30">
        <f t="shared" si="0"/>
        <v>-6</v>
      </c>
      <c r="F11" s="30"/>
      <c r="G11" s="46"/>
      <c r="H11" s="46">
        <v>35</v>
      </c>
      <c r="I11" s="46">
        <v>7</v>
      </c>
      <c r="J11" s="46">
        <v>9</v>
      </c>
      <c r="K11" s="45">
        <v>0</v>
      </c>
      <c r="L11" s="42">
        <f t="shared" si="1"/>
        <v>16</v>
      </c>
      <c r="M11" s="46">
        <v>35</v>
      </c>
      <c r="N11" s="46">
        <v>8</v>
      </c>
      <c r="O11" s="46">
        <v>10</v>
      </c>
      <c r="P11" s="45">
        <v>0</v>
      </c>
      <c r="Q11" s="42">
        <f t="shared" si="2"/>
        <v>18</v>
      </c>
      <c r="R11" s="30">
        <f t="shared" si="3"/>
        <v>-2</v>
      </c>
      <c r="S11" s="46">
        <v>3</v>
      </c>
      <c r="T11" s="46">
        <v>7</v>
      </c>
      <c r="U11" s="59">
        <f t="shared" si="4"/>
        <v>-4</v>
      </c>
      <c r="V11" s="67"/>
      <c r="W11" s="75">
        <f>'７月'!D11</f>
        <v>9219</v>
      </c>
      <c r="X11" s="94"/>
    </row>
    <row r="12" spans="1:24" ht="22.5" customHeight="1">
      <c r="A12" s="7" t="s">
        <v>6</v>
      </c>
      <c r="B12" s="16">
        <f>SUM(D12+D13)</f>
        <v>4172</v>
      </c>
      <c r="C12" s="23" t="s">
        <v>17</v>
      </c>
      <c r="D12" s="31">
        <f t="shared" si="5"/>
        <v>1943</v>
      </c>
      <c r="E12" s="30">
        <f t="shared" si="0"/>
        <v>-7</v>
      </c>
      <c r="F12" s="44">
        <f>X12+G12</f>
        <v>2203</v>
      </c>
      <c r="G12" s="46">
        <v>-13</v>
      </c>
      <c r="H12" s="46">
        <v>8</v>
      </c>
      <c r="I12" s="46">
        <v>0</v>
      </c>
      <c r="J12" s="46">
        <v>5</v>
      </c>
      <c r="K12" s="45">
        <v>0</v>
      </c>
      <c r="L12" s="42">
        <f t="shared" si="1"/>
        <v>5</v>
      </c>
      <c r="M12" s="46">
        <v>11</v>
      </c>
      <c r="N12" s="46">
        <v>1</v>
      </c>
      <c r="O12" s="46">
        <v>6</v>
      </c>
      <c r="P12" s="45">
        <v>0</v>
      </c>
      <c r="Q12" s="42">
        <f t="shared" si="2"/>
        <v>7</v>
      </c>
      <c r="R12" s="30">
        <f t="shared" si="3"/>
        <v>-2</v>
      </c>
      <c r="S12" s="46">
        <v>0</v>
      </c>
      <c r="T12" s="46">
        <v>2</v>
      </c>
      <c r="U12" s="59">
        <f t="shared" si="4"/>
        <v>-2</v>
      </c>
      <c r="V12" s="67" t="s">
        <v>6</v>
      </c>
      <c r="W12" s="75">
        <f>'７月'!D12</f>
        <v>1950</v>
      </c>
      <c r="X12" s="133">
        <f>'７月'!F12:F13</f>
        <v>2216</v>
      </c>
    </row>
    <row r="13" spans="1:24" ht="22.5" customHeight="1">
      <c r="A13" s="7"/>
      <c r="B13" s="15"/>
      <c r="C13" s="23" t="s">
        <v>19</v>
      </c>
      <c r="D13" s="31">
        <f t="shared" si="5"/>
        <v>2229</v>
      </c>
      <c r="E13" s="30">
        <f t="shared" si="0"/>
        <v>-9</v>
      </c>
      <c r="F13" s="30"/>
      <c r="G13" s="46"/>
      <c r="H13" s="46">
        <v>10</v>
      </c>
      <c r="I13" s="46">
        <v>3</v>
      </c>
      <c r="J13" s="46">
        <v>1</v>
      </c>
      <c r="K13" s="45">
        <v>0</v>
      </c>
      <c r="L13" s="42">
        <f t="shared" si="1"/>
        <v>4</v>
      </c>
      <c r="M13" s="46">
        <v>8</v>
      </c>
      <c r="N13" s="46">
        <v>6</v>
      </c>
      <c r="O13" s="46">
        <v>3</v>
      </c>
      <c r="P13" s="45">
        <v>1</v>
      </c>
      <c r="Q13" s="42">
        <f t="shared" si="2"/>
        <v>10</v>
      </c>
      <c r="R13" s="30">
        <f t="shared" si="3"/>
        <v>-6</v>
      </c>
      <c r="S13" s="46">
        <v>0</v>
      </c>
      <c r="T13" s="46">
        <v>5</v>
      </c>
      <c r="U13" s="59">
        <f t="shared" si="4"/>
        <v>-5</v>
      </c>
      <c r="V13" s="67"/>
      <c r="W13" s="75">
        <f>'７月'!D13</f>
        <v>2238</v>
      </c>
      <c r="X13" s="94"/>
    </row>
    <row r="14" spans="1:24" ht="22.5" customHeight="1">
      <c r="A14" s="7" t="s">
        <v>4</v>
      </c>
      <c r="B14" s="16">
        <f>SUM(D14+D15)</f>
        <v>4331</v>
      </c>
      <c r="C14" s="23" t="s">
        <v>17</v>
      </c>
      <c r="D14" s="31">
        <f t="shared" si="5"/>
        <v>2097</v>
      </c>
      <c r="E14" s="30">
        <f t="shared" si="0"/>
        <v>-14</v>
      </c>
      <c r="F14" s="44">
        <f>X14+G14</f>
        <v>1678</v>
      </c>
      <c r="G14" s="46">
        <v>0</v>
      </c>
      <c r="H14" s="46">
        <v>4</v>
      </c>
      <c r="I14" s="46">
        <v>2</v>
      </c>
      <c r="J14" s="46">
        <v>2</v>
      </c>
      <c r="K14" s="45">
        <v>0</v>
      </c>
      <c r="L14" s="42">
        <f t="shared" si="1"/>
        <v>4</v>
      </c>
      <c r="M14" s="46">
        <v>12</v>
      </c>
      <c r="N14" s="46">
        <v>1</v>
      </c>
      <c r="O14" s="46">
        <v>3</v>
      </c>
      <c r="P14" s="45">
        <v>0</v>
      </c>
      <c r="Q14" s="42">
        <f t="shared" si="2"/>
        <v>4</v>
      </c>
      <c r="R14" s="30">
        <f t="shared" si="3"/>
        <v>0</v>
      </c>
      <c r="S14" s="46">
        <v>0</v>
      </c>
      <c r="T14" s="46">
        <v>6</v>
      </c>
      <c r="U14" s="59">
        <f t="shared" si="4"/>
        <v>-6</v>
      </c>
      <c r="V14" s="67" t="s">
        <v>4</v>
      </c>
      <c r="W14" s="75">
        <f>'７月'!D14</f>
        <v>2111</v>
      </c>
      <c r="X14" s="133">
        <f>'７月'!F14:F15</f>
        <v>1678</v>
      </c>
    </row>
    <row r="15" spans="1:24" ht="22.5" customHeight="1">
      <c r="A15" s="7"/>
      <c r="B15" s="15"/>
      <c r="C15" s="23" t="s">
        <v>19</v>
      </c>
      <c r="D15" s="31">
        <f t="shared" si="5"/>
        <v>2234</v>
      </c>
      <c r="E15" s="30">
        <f t="shared" si="0"/>
        <v>-4</v>
      </c>
      <c r="F15" s="30"/>
      <c r="G15" s="46"/>
      <c r="H15" s="46">
        <v>8</v>
      </c>
      <c r="I15" s="46">
        <v>0</v>
      </c>
      <c r="J15" s="46">
        <v>0</v>
      </c>
      <c r="K15" s="45">
        <v>0</v>
      </c>
      <c r="L15" s="42">
        <f t="shared" si="1"/>
        <v>0</v>
      </c>
      <c r="M15" s="46">
        <v>9</v>
      </c>
      <c r="N15" s="46">
        <v>1</v>
      </c>
      <c r="O15" s="46">
        <v>1</v>
      </c>
      <c r="P15" s="45">
        <v>0</v>
      </c>
      <c r="Q15" s="42">
        <f t="shared" si="2"/>
        <v>2</v>
      </c>
      <c r="R15" s="30">
        <f t="shared" si="3"/>
        <v>-2</v>
      </c>
      <c r="S15" s="46">
        <v>0</v>
      </c>
      <c r="T15" s="46">
        <v>1</v>
      </c>
      <c r="U15" s="59">
        <f t="shared" si="4"/>
        <v>-1</v>
      </c>
      <c r="V15" s="67"/>
      <c r="W15" s="75">
        <f>'７月'!D15</f>
        <v>2238</v>
      </c>
      <c r="X15" s="94"/>
    </row>
    <row r="16" spans="1:24" ht="22.5" customHeight="1">
      <c r="A16" s="7" t="s">
        <v>9</v>
      </c>
      <c r="B16" s="16">
        <f>SUM(D16+D17)</f>
        <v>2548</v>
      </c>
      <c r="C16" s="23" t="s">
        <v>17</v>
      </c>
      <c r="D16" s="31">
        <f t="shared" si="5"/>
        <v>1265</v>
      </c>
      <c r="E16" s="30">
        <f t="shared" si="0"/>
        <v>3</v>
      </c>
      <c r="F16" s="44">
        <f>X16+G16</f>
        <v>1336</v>
      </c>
      <c r="G16" s="46">
        <v>0</v>
      </c>
      <c r="H16" s="46">
        <v>7</v>
      </c>
      <c r="I16" s="46">
        <v>0</v>
      </c>
      <c r="J16" s="46">
        <v>1</v>
      </c>
      <c r="K16" s="45">
        <v>1</v>
      </c>
      <c r="L16" s="42">
        <f t="shared" si="1"/>
        <v>2</v>
      </c>
      <c r="M16" s="46">
        <v>1</v>
      </c>
      <c r="N16" s="46">
        <v>1</v>
      </c>
      <c r="O16" s="46">
        <v>1</v>
      </c>
      <c r="P16" s="45">
        <v>1</v>
      </c>
      <c r="Q16" s="42">
        <f t="shared" si="2"/>
        <v>3</v>
      </c>
      <c r="R16" s="30">
        <f t="shared" si="3"/>
        <v>-1</v>
      </c>
      <c r="S16" s="46">
        <v>1</v>
      </c>
      <c r="T16" s="46">
        <v>3</v>
      </c>
      <c r="U16" s="59">
        <f t="shared" si="4"/>
        <v>-2</v>
      </c>
      <c r="V16" s="67" t="s">
        <v>9</v>
      </c>
      <c r="W16" s="75">
        <f>'７月'!D16</f>
        <v>1262</v>
      </c>
      <c r="X16" s="133">
        <f>'７月'!F16:F17</f>
        <v>1336</v>
      </c>
    </row>
    <row r="17" spans="1:24" ht="22.5" customHeight="1">
      <c r="A17" s="7"/>
      <c r="B17" s="15"/>
      <c r="C17" s="23" t="s">
        <v>19</v>
      </c>
      <c r="D17" s="31">
        <f t="shared" si="5"/>
        <v>1283</v>
      </c>
      <c r="E17" s="30">
        <f t="shared" si="0"/>
        <v>-2</v>
      </c>
      <c r="F17" s="30"/>
      <c r="G17" s="46"/>
      <c r="H17" s="46">
        <v>3</v>
      </c>
      <c r="I17" s="46">
        <v>0</v>
      </c>
      <c r="J17" s="46">
        <v>1</v>
      </c>
      <c r="K17" s="45">
        <v>0</v>
      </c>
      <c r="L17" s="42">
        <f t="shared" si="1"/>
        <v>1</v>
      </c>
      <c r="M17" s="46">
        <v>0</v>
      </c>
      <c r="N17" s="46">
        <v>2</v>
      </c>
      <c r="O17" s="46">
        <v>0</v>
      </c>
      <c r="P17" s="45">
        <v>1</v>
      </c>
      <c r="Q17" s="42">
        <f t="shared" si="2"/>
        <v>3</v>
      </c>
      <c r="R17" s="30">
        <f t="shared" si="3"/>
        <v>-2</v>
      </c>
      <c r="S17" s="46">
        <v>0</v>
      </c>
      <c r="T17" s="46">
        <v>3</v>
      </c>
      <c r="U17" s="59">
        <f t="shared" si="4"/>
        <v>-3</v>
      </c>
      <c r="V17" s="67"/>
      <c r="W17" s="75">
        <f>'７月'!D17</f>
        <v>1285</v>
      </c>
      <c r="X17" s="94"/>
    </row>
    <row r="18" spans="1:24" ht="22.5" customHeight="1">
      <c r="A18" s="7" t="s">
        <v>5</v>
      </c>
      <c r="B18" s="16">
        <f>SUM(D18+D19)</f>
        <v>607</v>
      </c>
      <c r="C18" s="23" t="s">
        <v>17</v>
      </c>
      <c r="D18" s="31">
        <f t="shared" si="5"/>
        <v>310</v>
      </c>
      <c r="E18" s="30">
        <f t="shared" si="0"/>
        <v>0</v>
      </c>
      <c r="F18" s="44">
        <f>X18+G18</f>
        <v>317</v>
      </c>
      <c r="G18" s="46">
        <v>-1</v>
      </c>
      <c r="H18" s="46">
        <v>0</v>
      </c>
      <c r="I18" s="46">
        <v>1</v>
      </c>
      <c r="J18" s="46">
        <v>1</v>
      </c>
      <c r="K18" s="45">
        <v>0</v>
      </c>
      <c r="L18" s="42">
        <f t="shared" si="1"/>
        <v>2</v>
      </c>
      <c r="M18" s="46">
        <v>1</v>
      </c>
      <c r="N18" s="46">
        <v>0</v>
      </c>
      <c r="O18" s="46">
        <v>0</v>
      </c>
      <c r="P18" s="45">
        <v>0</v>
      </c>
      <c r="Q18" s="42">
        <f t="shared" si="2"/>
        <v>0</v>
      </c>
      <c r="R18" s="30">
        <f t="shared" si="3"/>
        <v>2</v>
      </c>
      <c r="S18" s="46">
        <v>0</v>
      </c>
      <c r="T18" s="46">
        <v>1</v>
      </c>
      <c r="U18" s="59">
        <f t="shared" si="4"/>
        <v>-1</v>
      </c>
      <c r="V18" s="67" t="s">
        <v>5</v>
      </c>
      <c r="W18" s="75">
        <f>'７月'!D18</f>
        <v>310</v>
      </c>
      <c r="X18" s="133">
        <f>'７月'!F18:F19</f>
        <v>318</v>
      </c>
    </row>
    <row r="19" spans="1:24" ht="22.5" customHeight="1">
      <c r="A19" s="7"/>
      <c r="B19" s="15"/>
      <c r="C19" s="23" t="s">
        <v>19</v>
      </c>
      <c r="D19" s="31">
        <f t="shared" si="5"/>
        <v>297</v>
      </c>
      <c r="E19" s="30">
        <f t="shared" si="0"/>
        <v>0</v>
      </c>
      <c r="F19" s="30"/>
      <c r="G19" s="46"/>
      <c r="H19" s="46">
        <v>0</v>
      </c>
      <c r="I19" s="46">
        <v>0</v>
      </c>
      <c r="J19" s="46">
        <v>1</v>
      </c>
      <c r="K19" s="45">
        <v>0</v>
      </c>
      <c r="L19" s="42">
        <f t="shared" si="1"/>
        <v>1</v>
      </c>
      <c r="M19" s="46">
        <v>0</v>
      </c>
      <c r="N19" s="46">
        <v>1</v>
      </c>
      <c r="O19" s="46">
        <v>0</v>
      </c>
      <c r="P19" s="45">
        <v>0</v>
      </c>
      <c r="Q19" s="42">
        <f t="shared" si="2"/>
        <v>1</v>
      </c>
      <c r="R19" s="30">
        <f t="shared" si="3"/>
        <v>0</v>
      </c>
      <c r="S19" s="46">
        <v>0</v>
      </c>
      <c r="T19" s="46">
        <v>0</v>
      </c>
      <c r="U19" s="59">
        <f t="shared" si="4"/>
        <v>0</v>
      </c>
      <c r="V19" s="67"/>
      <c r="W19" s="75">
        <f>'７月'!D19</f>
        <v>297</v>
      </c>
      <c r="X19" s="94"/>
    </row>
    <row r="20" spans="1:24" ht="22.5" customHeight="1">
      <c r="A20" s="7" t="s">
        <v>11</v>
      </c>
      <c r="B20" s="16">
        <f>SUM(D20+D21)</f>
        <v>687</v>
      </c>
      <c r="C20" s="23" t="s">
        <v>17</v>
      </c>
      <c r="D20" s="31">
        <f t="shared" si="5"/>
        <v>315</v>
      </c>
      <c r="E20" s="30">
        <f t="shared" si="0"/>
        <v>1</v>
      </c>
      <c r="F20" s="44">
        <f>X20+G20</f>
        <v>360</v>
      </c>
      <c r="G20" s="46">
        <v>0</v>
      </c>
      <c r="H20" s="46">
        <v>1</v>
      </c>
      <c r="I20" s="46">
        <v>0</v>
      </c>
      <c r="J20" s="46">
        <v>1</v>
      </c>
      <c r="K20" s="45">
        <v>0</v>
      </c>
      <c r="L20" s="42">
        <f t="shared" si="1"/>
        <v>1</v>
      </c>
      <c r="M20" s="46">
        <v>1</v>
      </c>
      <c r="N20" s="46">
        <v>0</v>
      </c>
      <c r="O20" s="46">
        <v>0</v>
      </c>
      <c r="P20" s="45">
        <v>0</v>
      </c>
      <c r="Q20" s="42">
        <f t="shared" si="2"/>
        <v>0</v>
      </c>
      <c r="R20" s="30">
        <f t="shared" si="3"/>
        <v>1</v>
      </c>
      <c r="S20" s="46">
        <v>0</v>
      </c>
      <c r="T20" s="46">
        <v>0</v>
      </c>
      <c r="U20" s="59">
        <f t="shared" si="4"/>
        <v>0</v>
      </c>
      <c r="V20" s="67" t="s">
        <v>11</v>
      </c>
      <c r="W20" s="75">
        <f>'７月'!D20</f>
        <v>314</v>
      </c>
      <c r="X20" s="133">
        <f>'７月'!F20:F21</f>
        <v>360</v>
      </c>
    </row>
    <row r="21" spans="1:24" ht="22.5" customHeight="1">
      <c r="A21" s="7"/>
      <c r="B21" s="15"/>
      <c r="C21" s="23" t="s">
        <v>19</v>
      </c>
      <c r="D21" s="31">
        <f t="shared" si="5"/>
        <v>372</v>
      </c>
      <c r="E21" s="30">
        <f t="shared" si="0"/>
        <v>-1</v>
      </c>
      <c r="F21" s="30"/>
      <c r="G21" s="46"/>
      <c r="H21" s="46">
        <v>1</v>
      </c>
      <c r="I21" s="46">
        <v>0</v>
      </c>
      <c r="J21" s="46">
        <v>0</v>
      </c>
      <c r="K21" s="45">
        <v>0</v>
      </c>
      <c r="L21" s="42">
        <f t="shared" si="1"/>
        <v>0</v>
      </c>
      <c r="M21" s="46">
        <v>0</v>
      </c>
      <c r="N21" s="46">
        <v>0</v>
      </c>
      <c r="O21" s="46">
        <v>1</v>
      </c>
      <c r="P21" s="45">
        <v>0</v>
      </c>
      <c r="Q21" s="42">
        <f t="shared" si="2"/>
        <v>1</v>
      </c>
      <c r="R21" s="30">
        <f t="shared" si="3"/>
        <v>-1</v>
      </c>
      <c r="S21" s="46">
        <v>0</v>
      </c>
      <c r="T21" s="46">
        <v>1</v>
      </c>
      <c r="U21" s="59">
        <f t="shared" si="4"/>
        <v>-1</v>
      </c>
      <c r="V21" s="67"/>
      <c r="W21" s="75">
        <f>'７月'!D21</f>
        <v>373</v>
      </c>
      <c r="X21" s="94"/>
    </row>
    <row r="22" spans="1:24" ht="22.5" customHeight="1">
      <c r="A22" s="7" t="s">
        <v>12</v>
      </c>
      <c r="B22" s="16">
        <f>SUM(D22+D23)</f>
        <v>3541</v>
      </c>
      <c r="C22" s="23" t="s">
        <v>17</v>
      </c>
      <c r="D22" s="31">
        <f t="shared" si="5"/>
        <v>1620</v>
      </c>
      <c r="E22" s="30">
        <f t="shared" si="0"/>
        <v>4</v>
      </c>
      <c r="F22" s="44">
        <f>X22+G22</f>
        <v>1478</v>
      </c>
      <c r="G22" s="46">
        <v>1</v>
      </c>
      <c r="H22" s="46">
        <v>7</v>
      </c>
      <c r="I22" s="46">
        <v>1</v>
      </c>
      <c r="J22" s="46">
        <v>4</v>
      </c>
      <c r="K22" s="45">
        <v>0</v>
      </c>
      <c r="L22" s="42">
        <f t="shared" si="1"/>
        <v>5</v>
      </c>
      <c r="M22" s="46">
        <v>2</v>
      </c>
      <c r="N22" s="46">
        <v>0</v>
      </c>
      <c r="O22" s="46">
        <v>3</v>
      </c>
      <c r="P22" s="45">
        <v>0</v>
      </c>
      <c r="Q22" s="42">
        <f t="shared" si="2"/>
        <v>3</v>
      </c>
      <c r="R22" s="30">
        <f t="shared" si="3"/>
        <v>2</v>
      </c>
      <c r="S22" s="46">
        <v>0</v>
      </c>
      <c r="T22" s="46">
        <v>3</v>
      </c>
      <c r="U22" s="59">
        <f t="shared" si="4"/>
        <v>-3</v>
      </c>
      <c r="V22" s="67" t="s">
        <v>12</v>
      </c>
      <c r="W22" s="75">
        <f>'７月'!D22</f>
        <v>1616</v>
      </c>
      <c r="X22" s="133">
        <f>'７月'!F22:F23</f>
        <v>1477</v>
      </c>
    </row>
    <row r="23" spans="1:24" ht="22.5" customHeight="1">
      <c r="A23" s="7"/>
      <c r="B23" s="15"/>
      <c r="C23" s="23" t="s">
        <v>19</v>
      </c>
      <c r="D23" s="31">
        <f t="shared" si="5"/>
        <v>1921</v>
      </c>
      <c r="E23" s="30">
        <f t="shared" si="0"/>
        <v>-6</v>
      </c>
      <c r="F23" s="30"/>
      <c r="G23" s="46"/>
      <c r="H23" s="46">
        <v>5</v>
      </c>
      <c r="I23" s="46">
        <v>0</v>
      </c>
      <c r="J23" s="46">
        <v>1</v>
      </c>
      <c r="K23" s="45">
        <v>0</v>
      </c>
      <c r="L23" s="42">
        <f t="shared" si="1"/>
        <v>1</v>
      </c>
      <c r="M23" s="46">
        <v>7</v>
      </c>
      <c r="N23" s="46">
        <v>2</v>
      </c>
      <c r="O23" s="46">
        <v>2</v>
      </c>
      <c r="P23" s="45">
        <v>0</v>
      </c>
      <c r="Q23" s="42">
        <f t="shared" si="2"/>
        <v>4</v>
      </c>
      <c r="R23" s="30">
        <f t="shared" si="3"/>
        <v>-3</v>
      </c>
      <c r="S23" s="46">
        <v>2</v>
      </c>
      <c r="T23" s="46">
        <v>3</v>
      </c>
      <c r="U23" s="59">
        <f t="shared" si="4"/>
        <v>-1</v>
      </c>
      <c r="V23" s="67"/>
      <c r="W23" s="75">
        <f>'７月'!D23</f>
        <v>1927</v>
      </c>
      <c r="X23" s="94"/>
    </row>
    <row r="24" spans="1:24" ht="22.5" customHeight="1">
      <c r="A24" s="7" t="s">
        <v>15</v>
      </c>
      <c r="B24" s="16">
        <f>SUM(D24+D25)</f>
        <v>7807</v>
      </c>
      <c r="C24" s="23" t="s">
        <v>17</v>
      </c>
      <c r="D24" s="31">
        <f t="shared" si="5"/>
        <v>3742</v>
      </c>
      <c r="E24" s="30">
        <f t="shared" si="0"/>
        <v>-5</v>
      </c>
      <c r="F24" s="44">
        <f>X24+G24</f>
        <v>3539</v>
      </c>
      <c r="G24" s="46">
        <v>3</v>
      </c>
      <c r="H24" s="46">
        <v>6</v>
      </c>
      <c r="I24" s="46">
        <v>1</v>
      </c>
      <c r="J24" s="46">
        <v>4</v>
      </c>
      <c r="K24" s="45">
        <v>0</v>
      </c>
      <c r="L24" s="42">
        <f t="shared" si="1"/>
        <v>5</v>
      </c>
      <c r="M24" s="46">
        <v>5</v>
      </c>
      <c r="N24" s="46">
        <v>2</v>
      </c>
      <c r="O24" s="46">
        <v>3</v>
      </c>
      <c r="P24" s="45">
        <v>1</v>
      </c>
      <c r="Q24" s="42">
        <f t="shared" si="2"/>
        <v>6</v>
      </c>
      <c r="R24" s="30">
        <f t="shared" si="3"/>
        <v>-1</v>
      </c>
      <c r="S24" s="46">
        <v>0</v>
      </c>
      <c r="T24" s="46">
        <v>5</v>
      </c>
      <c r="U24" s="59">
        <f t="shared" si="4"/>
        <v>-5</v>
      </c>
      <c r="V24" s="67" t="s">
        <v>15</v>
      </c>
      <c r="W24" s="75">
        <f>'７月'!D24</f>
        <v>3747</v>
      </c>
      <c r="X24" s="133">
        <f>'７月'!F24:F25</f>
        <v>3536</v>
      </c>
    </row>
    <row r="25" spans="1:24" ht="22.5" customHeight="1">
      <c r="A25" s="8"/>
      <c r="B25" s="17"/>
      <c r="C25" s="25" t="s">
        <v>19</v>
      </c>
      <c r="D25" s="32">
        <f t="shared" si="5"/>
        <v>4065</v>
      </c>
      <c r="E25" s="36">
        <f t="shared" si="0"/>
        <v>-8</v>
      </c>
      <c r="F25" s="36"/>
      <c r="G25" s="47"/>
      <c r="H25" s="47">
        <v>6</v>
      </c>
      <c r="I25" s="47">
        <v>2</v>
      </c>
      <c r="J25" s="47">
        <v>2</v>
      </c>
      <c r="K25" s="135">
        <v>0</v>
      </c>
      <c r="L25" s="52">
        <f t="shared" si="1"/>
        <v>4</v>
      </c>
      <c r="M25" s="47">
        <v>7</v>
      </c>
      <c r="N25" s="47">
        <v>1</v>
      </c>
      <c r="O25" s="47">
        <v>5</v>
      </c>
      <c r="P25" s="135">
        <v>0</v>
      </c>
      <c r="Q25" s="52">
        <f t="shared" si="2"/>
        <v>6</v>
      </c>
      <c r="R25" s="36">
        <f t="shared" si="3"/>
        <v>-2</v>
      </c>
      <c r="S25" s="47">
        <v>0</v>
      </c>
      <c r="T25" s="47">
        <v>5</v>
      </c>
      <c r="U25" s="60">
        <f t="shared" si="4"/>
        <v>-5</v>
      </c>
      <c r="V25" s="68"/>
      <c r="W25" s="76">
        <f>'７月'!D25</f>
        <v>4073</v>
      </c>
      <c r="X25" s="134"/>
    </row>
    <row r="26" spans="1:24" ht="22.5" customHeight="1">
      <c r="B26" s="18"/>
      <c r="C26" s="18"/>
      <c r="D26" s="18"/>
      <c r="E26" s="18"/>
      <c r="F26" s="18"/>
      <c r="G26" s="18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selection activeCell="D6" sqref="D6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10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f>B6/F6</f>
        <v>2.1845935055700405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SUM(D6+D7)</f>
        <v>46084</v>
      </c>
      <c r="C6" s="22" t="s">
        <v>17</v>
      </c>
      <c r="D6" s="29">
        <f>SUMIF(C8:C25,"男",D8:D25)</f>
        <v>21750</v>
      </c>
      <c r="E6" s="30">
        <f t="shared" ref="E6:E25" si="0">SUM(H6:K6,S6)-SUM(M6:P6,T6)</f>
        <v>-45</v>
      </c>
      <c r="F6" s="29">
        <f>X6+G6</f>
        <v>21095</v>
      </c>
      <c r="G6" s="29">
        <f>SUM(G8:G25)</f>
        <v>-56</v>
      </c>
      <c r="H6" s="29">
        <f>SUMIF(C8:C25,"男",H8:H25)</f>
        <v>72</v>
      </c>
      <c r="I6" s="29">
        <f>SUMIF(C8:C25,"男",I8:I25)</f>
        <v>16</v>
      </c>
      <c r="J6" s="29">
        <f>SUMIF(C8:C25,"男",J8:J25)</f>
        <v>22</v>
      </c>
      <c r="K6" s="29">
        <f>SUMIF(C8:C25,"男",K8:K25)</f>
        <v>2</v>
      </c>
      <c r="L6" s="29">
        <f t="shared" ref="L6:L25" si="1">SUM(I6:K6)</f>
        <v>40</v>
      </c>
      <c r="M6" s="29">
        <f>SUMIF(C8:C25,"男",M8:M25)</f>
        <v>72</v>
      </c>
      <c r="N6" s="29">
        <f>SUMIF(C8:C25,"男",N8:N25)</f>
        <v>33</v>
      </c>
      <c r="O6" s="29">
        <f>SUMIF(C8:C25,"男",O8:O25)</f>
        <v>33</v>
      </c>
      <c r="P6" s="29">
        <f>SUMIF(C8:C25,"男",P8:P25)</f>
        <v>1</v>
      </c>
      <c r="Q6" s="29">
        <f t="shared" ref="Q6:Q25" si="2">SUM(N6:P6)</f>
        <v>67</v>
      </c>
      <c r="R6" s="29">
        <f t="shared" ref="R6:R25" si="3">SUM(L6-Q6)</f>
        <v>-27</v>
      </c>
      <c r="S6" s="29">
        <f>SUMIF(C8:C25,"男",S8:S25)</f>
        <v>6</v>
      </c>
      <c r="T6" s="29">
        <f>SUMIF(C8:C25,"男",T8:T25)</f>
        <v>24</v>
      </c>
      <c r="U6" s="57">
        <f t="shared" ref="U6:U25" si="4">SUM(S6-T6)</f>
        <v>-18</v>
      </c>
      <c r="V6" s="64" t="s">
        <v>0</v>
      </c>
      <c r="W6" s="72">
        <f>SUMIF(C8:C25,"男",W8:W25)</f>
        <v>21795</v>
      </c>
      <c r="X6" s="80">
        <f>SUM(X8:X25)</f>
        <v>21151</v>
      </c>
    </row>
    <row r="7" spans="1:24" ht="22.5" customHeight="1">
      <c r="A7" s="5"/>
      <c r="B7" s="15"/>
      <c r="C7" s="23" t="s">
        <v>19</v>
      </c>
      <c r="D7" s="30">
        <f>SUMIF(C8:C25,"女",D8:D25)</f>
        <v>24334</v>
      </c>
      <c r="E7" s="30">
        <f t="shared" si="0"/>
        <v>-49</v>
      </c>
      <c r="F7" s="42"/>
      <c r="G7" s="42"/>
      <c r="H7" s="42">
        <f>SUMIF(C8:C25,"女",H8:H25)</f>
        <v>62</v>
      </c>
      <c r="I7" s="42">
        <f>SUMIF(C8:C25,"女",I8:I25)</f>
        <v>14</v>
      </c>
      <c r="J7" s="42">
        <f>SUMIF(C8:C25,"女",J8:J25)</f>
        <v>14</v>
      </c>
      <c r="K7" s="42">
        <f>SUMIF(C8:C25,"女",K8:K25)</f>
        <v>0</v>
      </c>
      <c r="L7" s="30">
        <f t="shared" si="1"/>
        <v>28</v>
      </c>
      <c r="M7" s="42">
        <f>SUMIF(C8:C25,"女",M8:M25)</f>
        <v>62</v>
      </c>
      <c r="N7" s="42">
        <f>SUMIF(C8:C25,"女",N8:N25)</f>
        <v>20</v>
      </c>
      <c r="O7" s="42">
        <f>SUMIF(C8:C25,"女",O8:O25)</f>
        <v>19</v>
      </c>
      <c r="P7" s="42">
        <f>SUMIF(C8:C25,"女",P8:P25)</f>
        <v>0</v>
      </c>
      <c r="Q7" s="42">
        <f t="shared" si="2"/>
        <v>39</v>
      </c>
      <c r="R7" s="30">
        <f t="shared" si="3"/>
        <v>-11</v>
      </c>
      <c r="S7" s="30">
        <f>SUMIF(C8:C25,"女",S8:S25)</f>
        <v>3</v>
      </c>
      <c r="T7" s="30">
        <f>SUMIF(C8:C44,"女",T8:T25)</f>
        <v>41</v>
      </c>
      <c r="U7" s="58">
        <f t="shared" si="4"/>
        <v>-38</v>
      </c>
      <c r="V7" s="65"/>
      <c r="W7" s="73">
        <f>SUMIF(C8:C25,"女",W8:W25)</f>
        <v>24383</v>
      </c>
      <c r="X7" s="81"/>
    </row>
    <row r="8" spans="1:24" ht="22.5" customHeight="1">
      <c r="A8" s="6" t="s">
        <v>2</v>
      </c>
      <c r="B8" s="16">
        <f>SUM(D8+D9)</f>
        <v>5085</v>
      </c>
      <c r="C8" s="24" t="s">
        <v>17</v>
      </c>
      <c r="D8" s="31">
        <f t="shared" ref="D8:D25" si="5">E8+W8</f>
        <v>2327</v>
      </c>
      <c r="E8" s="30">
        <f t="shared" si="0"/>
        <v>-1</v>
      </c>
      <c r="F8" s="43">
        <f>X8+G8</f>
        <v>2188</v>
      </c>
      <c r="G8" s="136">
        <v>-4</v>
      </c>
      <c r="H8" s="45">
        <v>12</v>
      </c>
      <c r="I8" s="45">
        <v>2</v>
      </c>
      <c r="J8" s="45">
        <v>1</v>
      </c>
      <c r="K8" s="45">
        <v>0</v>
      </c>
      <c r="L8" s="30">
        <f t="shared" si="1"/>
        <v>3</v>
      </c>
      <c r="M8" s="45">
        <v>13</v>
      </c>
      <c r="N8" s="45">
        <v>2</v>
      </c>
      <c r="O8" s="45">
        <v>1</v>
      </c>
      <c r="P8" s="45">
        <v>0</v>
      </c>
      <c r="Q8" s="30">
        <f t="shared" si="2"/>
        <v>3</v>
      </c>
      <c r="R8" s="30">
        <f t="shared" si="3"/>
        <v>0</v>
      </c>
      <c r="S8" s="45">
        <v>1</v>
      </c>
      <c r="T8" s="45">
        <v>1</v>
      </c>
      <c r="U8" s="59">
        <f t="shared" si="4"/>
        <v>0</v>
      </c>
      <c r="V8" s="66" t="s">
        <v>2</v>
      </c>
      <c r="W8" s="74">
        <f>'８月'!D8</f>
        <v>2328</v>
      </c>
      <c r="X8" s="94">
        <f>'８月'!F8:F9</f>
        <v>2192</v>
      </c>
    </row>
    <row r="9" spans="1:24" ht="22.5" customHeight="1">
      <c r="A9" s="7"/>
      <c r="B9" s="15"/>
      <c r="C9" s="23" t="s">
        <v>19</v>
      </c>
      <c r="D9" s="31">
        <f t="shared" si="5"/>
        <v>2758</v>
      </c>
      <c r="E9" s="30">
        <f t="shared" si="0"/>
        <v>-11</v>
      </c>
      <c r="F9" s="30"/>
      <c r="G9" s="45"/>
      <c r="H9" s="46">
        <v>11</v>
      </c>
      <c r="I9" s="46">
        <v>0</v>
      </c>
      <c r="J9" s="46">
        <v>1</v>
      </c>
      <c r="K9" s="46">
        <v>0</v>
      </c>
      <c r="L9" s="42">
        <f t="shared" si="1"/>
        <v>1</v>
      </c>
      <c r="M9" s="46">
        <v>14</v>
      </c>
      <c r="N9" s="46">
        <v>1</v>
      </c>
      <c r="O9" s="46">
        <v>3</v>
      </c>
      <c r="P9" s="46">
        <v>0</v>
      </c>
      <c r="Q9" s="42">
        <f t="shared" si="2"/>
        <v>4</v>
      </c>
      <c r="R9" s="30">
        <f t="shared" si="3"/>
        <v>-3</v>
      </c>
      <c r="S9" s="46">
        <v>1</v>
      </c>
      <c r="T9" s="46">
        <v>6</v>
      </c>
      <c r="U9" s="59">
        <f t="shared" si="4"/>
        <v>-5</v>
      </c>
      <c r="V9" s="67"/>
      <c r="W9" s="74">
        <f>'８月'!D9</f>
        <v>2769</v>
      </c>
      <c r="X9" s="95"/>
    </row>
    <row r="10" spans="1:24" ht="22.5" customHeight="1">
      <c r="A10" s="7" t="s">
        <v>3</v>
      </c>
      <c r="B10" s="16">
        <f>SUM(D10+D11)</f>
        <v>17373</v>
      </c>
      <c r="C10" s="23" t="s">
        <v>17</v>
      </c>
      <c r="D10" s="31">
        <f t="shared" si="5"/>
        <v>8160</v>
      </c>
      <c r="E10" s="30">
        <f t="shared" si="0"/>
        <v>-15</v>
      </c>
      <c r="F10" s="44">
        <f>X10+G10</f>
        <v>8029</v>
      </c>
      <c r="G10" s="136">
        <v>-19</v>
      </c>
      <c r="H10" s="46">
        <v>31</v>
      </c>
      <c r="I10" s="46">
        <v>5</v>
      </c>
      <c r="J10" s="46">
        <v>12</v>
      </c>
      <c r="K10" s="46">
        <v>1</v>
      </c>
      <c r="L10" s="42">
        <f t="shared" si="1"/>
        <v>18</v>
      </c>
      <c r="M10" s="46">
        <v>24</v>
      </c>
      <c r="N10" s="46">
        <v>16</v>
      </c>
      <c r="O10" s="46">
        <v>18</v>
      </c>
      <c r="P10" s="46">
        <v>1</v>
      </c>
      <c r="Q10" s="42">
        <f t="shared" si="2"/>
        <v>35</v>
      </c>
      <c r="R10" s="30">
        <f t="shared" si="3"/>
        <v>-17</v>
      </c>
      <c r="S10" s="46">
        <v>3</v>
      </c>
      <c r="T10" s="46">
        <v>8</v>
      </c>
      <c r="U10" s="59">
        <f t="shared" si="4"/>
        <v>-5</v>
      </c>
      <c r="V10" s="67" t="s">
        <v>3</v>
      </c>
      <c r="W10" s="75">
        <f>'８月'!D10</f>
        <v>8175</v>
      </c>
      <c r="X10" s="94">
        <f>'８月'!F10:F11</f>
        <v>8048</v>
      </c>
    </row>
    <row r="11" spans="1:24" ht="22.5" customHeight="1">
      <c r="A11" s="7"/>
      <c r="B11" s="15"/>
      <c r="C11" s="23" t="s">
        <v>19</v>
      </c>
      <c r="D11" s="31">
        <f t="shared" si="5"/>
        <v>9213</v>
      </c>
      <c r="E11" s="30">
        <f t="shared" si="0"/>
        <v>0</v>
      </c>
      <c r="F11" s="30"/>
      <c r="G11" s="45"/>
      <c r="H11" s="46">
        <v>24</v>
      </c>
      <c r="I11" s="46">
        <v>12</v>
      </c>
      <c r="J11" s="46">
        <v>4</v>
      </c>
      <c r="K11" s="46">
        <v>0</v>
      </c>
      <c r="L11" s="42">
        <f t="shared" si="1"/>
        <v>16</v>
      </c>
      <c r="M11" s="46">
        <v>14</v>
      </c>
      <c r="N11" s="46">
        <v>12</v>
      </c>
      <c r="O11" s="46">
        <v>6</v>
      </c>
      <c r="P11" s="46">
        <v>0</v>
      </c>
      <c r="Q11" s="42">
        <f t="shared" si="2"/>
        <v>18</v>
      </c>
      <c r="R11" s="30">
        <f t="shared" si="3"/>
        <v>-2</v>
      </c>
      <c r="S11" s="46">
        <v>2</v>
      </c>
      <c r="T11" s="46">
        <v>10</v>
      </c>
      <c r="U11" s="59">
        <f t="shared" si="4"/>
        <v>-8</v>
      </c>
      <c r="V11" s="67"/>
      <c r="W11" s="75">
        <f>'８月'!D11</f>
        <v>9213</v>
      </c>
      <c r="X11" s="95"/>
    </row>
    <row r="12" spans="1:24" ht="22.5" customHeight="1">
      <c r="A12" s="7" t="s">
        <v>6</v>
      </c>
      <c r="B12" s="16">
        <f>SUM(D12+D13)</f>
        <v>4162</v>
      </c>
      <c r="C12" s="23" t="s">
        <v>17</v>
      </c>
      <c r="D12" s="31">
        <f t="shared" si="5"/>
        <v>1939</v>
      </c>
      <c r="E12" s="30">
        <f t="shared" si="0"/>
        <v>-4</v>
      </c>
      <c r="F12" s="44">
        <f>X12+G12</f>
        <v>2197</v>
      </c>
      <c r="G12" s="136">
        <v>-6</v>
      </c>
      <c r="H12" s="46">
        <v>5</v>
      </c>
      <c r="I12" s="46">
        <v>1</v>
      </c>
      <c r="J12" s="46">
        <v>4</v>
      </c>
      <c r="K12" s="46">
        <v>0</v>
      </c>
      <c r="L12" s="42">
        <f t="shared" si="1"/>
        <v>5</v>
      </c>
      <c r="M12" s="46">
        <v>5</v>
      </c>
      <c r="N12" s="46">
        <v>2</v>
      </c>
      <c r="O12" s="46">
        <v>4</v>
      </c>
      <c r="P12" s="46">
        <v>0</v>
      </c>
      <c r="Q12" s="42">
        <f t="shared" si="2"/>
        <v>6</v>
      </c>
      <c r="R12" s="30">
        <f t="shared" si="3"/>
        <v>-1</v>
      </c>
      <c r="S12" s="46">
        <v>0</v>
      </c>
      <c r="T12" s="46">
        <v>3</v>
      </c>
      <c r="U12" s="59">
        <f t="shared" si="4"/>
        <v>-3</v>
      </c>
      <c r="V12" s="67" t="s">
        <v>6</v>
      </c>
      <c r="W12" s="75">
        <f>'８月'!D12</f>
        <v>1943</v>
      </c>
      <c r="X12" s="94">
        <f>'８月'!F12:F13</f>
        <v>2203</v>
      </c>
    </row>
    <row r="13" spans="1:24" ht="22.5" customHeight="1">
      <c r="A13" s="7"/>
      <c r="B13" s="15"/>
      <c r="C13" s="23" t="s">
        <v>19</v>
      </c>
      <c r="D13" s="31">
        <f t="shared" si="5"/>
        <v>2223</v>
      </c>
      <c r="E13" s="30">
        <f t="shared" si="0"/>
        <v>-6</v>
      </c>
      <c r="F13" s="30"/>
      <c r="G13" s="45"/>
      <c r="H13" s="46">
        <v>5</v>
      </c>
      <c r="I13" s="46">
        <v>0</v>
      </c>
      <c r="J13" s="46">
        <v>4</v>
      </c>
      <c r="K13" s="46">
        <v>0</v>
      </c>
      <c r="L13" s="42">
        <f t="shared" si="1"/>
        <v>4</v>
      </c>
      <c r="M13" s="46">
        <v>5</v>
      </c>
      <c r="N13" s="46">
        <v>2</v>
      </c>
      <c r="O13" s="46">
        <v>3</v>
      </c>
      <c r="P13" s="46">
        <v>0</v>
      </c>
      <c r="Q13" s="42">
        <f t="shared" si="2"/>
        <v>5</v>
      </c>
      <c r="R13" s="30">
        <f t="shared" si="3"/>
        <v>-1</v>
      </c>
      <c r="S13" s="46">
        <v>0</v>
      </c>
      <c r="T13" s="46">
        <v>5</v>
      </c>
      <c r="U13" s="59">
        <f t="shared" si="4"/>
        <v>-5</v>
      </c>
      <c r="V13" s="67"/>
      <c r="W13" s="75">
        <f>'８月'!D13</f>
        <v>2229</v>
      </c>
      <c r="X13" s="95"/>
    </row>
    <row r="14" spans="1:24" ht="22.5" customHeight="1">
      <c r="A14" s="7" t="s">
        <v>4</v>
      </c>
      <c r="B14" s="16">
        <f>SUM(D14+D15)</f>
        <v>4317</v>
      </c>
      <c r="C14" s="23" t="s">
        <v>17</v>
      </c>
      <c r="D14" s="31">
        <f t="shared" si="5"/>
        <v>2088</v>
      </c>
      <c r="E14" s="30">
        <f t="shared" si="0"/>
        <v>-9</v>
      </c>
      <c r="F14" s="44">
        <f>X14+G14</f>
        <v>1670</v>
      </c>
      <c r="G14" s="136">
        <v>-8</v>
      </c>
      <c r="H14" s="46">
        <v>4</v>
      </c>
      <c r="I14" s="46">
        <v>0</v>
      </c>
      <c r="J14" s="46">
        <v>1</v>
      </c>
      <c r="K14" s="46">
        <v>0</v>
      </c>
      <c r="L14" s="42">
        <f t="shared" si="1"/>
        <v>1</v>
      </c>
      <c r="M14" s="46">
        <v>6</v>
      </c>
      <c r="N14" s="46">
        <v>3</v>
      </c>
      <c r="O14" s="46">
        <v>2</v>
      </c>
      <c r="P14" s="46">
        <v>0</v>
      </c>
      <c r="Q14" s="42">
        <f t="shared" si="2"/>
        <v>5</v>
      </c>
      <c r="R14" s="30">
        <f t="shared" si="3"/>
        <v>-4</v>
      </c>
      <c r="S14" s="46">
        <v>0</v>
      </c>
      <c r="T14" s="46">
        <v>3</v>
      </c>
      <c r="U14" s="59">
        <f t="shared" si="4"/>
        <v>-3</v>
      </c>
      <c r="V14" s="67" t="s">
        <v>4</v>
      </c>
      <c r="W14" s="75">
        <f>'８月'!D14</f>
        <v>2097</v>
      </c>
      <c r="X14" s="94">
        <f>'８月'!F14:F15</f>
        <v>1678</v>
      </c>
    </row>
    <row r="15" spans="1:24" ht="22.5" customHeight="1">
      <c r="A15" s="7"/>
      <c r="B15" s="15"/>
      <c r="C15" s="23" t="s">
        <v>19</v>
      </c>
      <c r="D15" s="31">
        <f t="shared" si="5"/>
        <v>2229</v>
      </c>
      <c r="E15" s="30">
        <f t="shared" si="0"/>
        <v>-5</v>
      </c>
      <c r="F15" s="30"/>
      <c r="G15" s="45"/>
      <c r="H15" s="46">
        <v>6</v>
      </c>
      <c r="I15" s="46">
        <v>0</v>
      </c>
      <c r="J15" s="46">
        <v>0</v>
      </c>
      <c r="K15" s="46">
        <v>0</v>
      </c>
      <c r="L15" s="42">
        <f t="shared" si="1"/>
        <v>0</v>
      </c>
      <c r="M15" s="46">
        <v>6</v>
      </c>
      <c r="N15" s="46">
        <v>1</v>
      </c>
      <c r="O15" s="46">
        <v>1</v>
      </c>
      <c r="P15" s="46">
        <v>0</v>
      </c>
      <c r="Q15" s="42">
        <f t="shared" si="2"/>
        <v>2</v>
      </c>
      <c r="R15" s="30">
        <f t="shared" si="3"/>
        <v>-2</v>
      </c>
      <c r="S15" s="46">
        <v>0</v>
      </c>
      <c r="T15" s="46">
        <v>3</v>
      </c>
      <c r="U15" s="59">
        <f t="shared" si="4"/>
        <v>-3</v>
      </c>
      <c r="V15" s="67"/>
      <c r="W15" s="75">
        <f>'８月'!D15</f>
        <v>2234</v>
      </c>
      <c r="X15" s="95"/>
    </row>
    <row r="16" spans="1:24" ht="22.5" customHeight="1">
      <c r="A16" s="7" t="s">
        <v>9</v>
      </c>
      <c r="B16" s="16">
        <f>SUM(D16+D17)</f>
        <v>2531</v>
      </c>
      <c r="C16" s="23" t="s">
        <v>17</v>
      </c>
      <c r="D16" s="31">
        <f t="shared" si="5"/>
        <v>1260</v>
      </c>
      <c r="E16" s="30">
        <f t="shared" si="0"/>
        <v>-5</v>
      </c>
      <c r="F16" s="44">
        <f>X16+G16</f>
        <v>1330</v>
      </c>
      <c r="G16" s="136">
        <v>-6</v>
      </c>
      <c r="H16" s="46">
        <v>4</v>
      </c>
      <c r="I16" s="46">
        <v>2</v>
      </c>
      <c r="J16" s="46">
        <v>1</v>
      </c>
      <c r="K16" s="46">
        <v>0</v>
      </c>
      <c r="L16" s="42">
        <f t="shared" si="1"/>
        <v>3</v>
      </c>
      <c r="M16" s="46">
        <v>8</v>
      </c>
      <c r="N16" s="46">
        <v>0</v>
      </c>
      <c r="O16" s="46">
        <v>2</v>
      </c>
      <c r="P16" s="46">
        <v>0</v>
      </c>
      <c r="Q16" s="42">
        <f t="shared" si="2"/>
        <v>2</v>
      </c>
      <c r="R16" s="30">
        <f t="shared" si="3"/>
        <v>1</v>
      </c>
      <c r="S16" s="46">
        <v>0</v>
      </c>
      <c r="T16" s="46">
        <v>2</v>
      </c>
      <c r="U16" s="59">
        <f t="shared" si="4"/>
        <v>-2</v>
      </c>
      <c r="V16" s="67" t="s">
        <v>9</v>
      </c>
      <c r="W16" s="75">
        <f>'８月'!D16</f>
        <v>1265</v>
      </c>
      <c r="X16" s="94">
        <f>'８月'!F16:F17</f>
        <v>1336</v>
      </c>
    </row>
    <row r="17" spans="1:24" ht="22.5" customHeight="1">
      <c r="A17" s="7"/>
      <c r="B17" s="15"/>
      <c r="C17" s="23" t="s">
        <v>19</v>
      </c>
      <c r="D17" s="31">
        <f t="shared" si="5"/>
        <v>1271</v>
      </c>
      <c r="E17" s="30">
        <f t="shared" si="0"/>
        <v>-12</v>
      </c>
      <c r="F17" s="30"/>
      <c r="G17" s="45"/>
      <c r="H17" s="46">
        <v>2</v>
      </c>
      <c r="I17" s="46">
        <v>0</v>
      </c>
      <c r="J17" s="46">
        <v>0</v>
      </c>
      <c r="K17" s="46">
        <v>0</v>
      </c>
      <c r="L17" s="42">
        <f t="shared" si="1"/>
        <v>0</v>
      </c>
      <c r="M17" s="46">
        <v>8</v>
      </c>
      <c r="N17" s="46">
        <v>0</v>
      </c>
      <c r="O17" s="46">
        <v>1</v>
      </c>
      <c r="P17" s="46">
        <v>0</v>
      </c>
      <c r="Q17" s="42">
        <f t="shared" si="2"/>
        <v>1</v>
      </c>
      <c r="R17" s="30">
        <f t="shared" si="3"/>
        <v>-1</v>
      </c>
      <c r="S17" s="46">
        <v>0</v>
      </c>
      <c r="T17" s="46">
        <v>5</v>
      </c>
      <c r="U17" s="59">
        <f t="shared" si="4"/>
        <v>-5</v>
      </c>
      <c r="V17" s="67"/>
      <c r="W17" s="75">
        <f>'８月'!D17</f>
        <v>1283</v>
      </c>
      <c r="X17" s="95"/>
    </row>
    <row r="18" spans="1:24" ht="22.5" customHeight="1">
      <c r="A18" s="7" t="s">
        <v>5</v>
      </c>
      <c r="B18" s="16">
        <f>SUM(D18+D19)</f>
        <v>608</v>
      </c>
      <c r="C18" s="23" t="s">
        <v>17</v>
      </c>
      <c r="D18" s="31">
        <f t="shared" si="5"/>
        <v>311</v>
      </c>
      <c r="E18" s="30">
        <f t="shared" si="0"/>
        <v>1</v>
      </c>
      <c r="F18" s="44">
        <f>X18+G18</f>
        <v>317</v>
      </c>
      <c r="G18" s="136">
        <v>0</v>
      </c>
      <c r="H18" s="46">
        <v>0</v>
      </c>
      <c r="I18" s="46">
        <v>1</v>
      </c>
      <c r="J18" s="46">
        <v>1</v>
      </c>
      <c r="K18" s="46">
        <v>0</v>
      </c>
      <c r="L18" s="42">
        <f t="shared" si="1"/>
        <v>2</v>
      </c>
      <c r="M18" s="46">
        <v>0</v>
      </c>
      <c r="N18" s="46">
        <v>1</v>
      </c>
      <c r="O18" s="46">
        <v>0</v>
      </c>
      <c r="P18" s="46">
        <v>0</v>
      </c>
      <c r="Q18" s="42">
        <f t="shared" si="2"/>
        <v>1</v>
      </c>
      <c r="R18" s="30">
        <f t="shared" si="3"/>
        <v>1</v>
      </c>
      <c r="S18" s="46">
        <v>0</v>
      </c>
      <c r="T18" s="46">
        <v>0</v>
      </c>
      <c r="U18" s="59">
        <f t="shared" si="4"/>
        <v>0</v>
      </c>
      <c r="V18" s="67" t="s">
        <v>5</v>
      </c>
      <c r="W18" s="75">
        <f>'８月'!D18</f>
        <v>310</v>
      </c>
      <c r="X18" s="94">
        <f>'８月'!F18:F19</f>
        <v>317</v>
      </c>
    </row>
    <row r="19" spans="1:24" ht="22.5" customHeight="1">
      <c r="A19" s="7"/>
      <c r="B19" s="15"/>
      <c r="C19" s="23" t="s">
        <v>19</v>
      </c>
      <c r="D19" s="31">
        <f t="shared" si="5"/>
        <v>297</v>
      </c>
      <c r="E19" s="30">
        <f t="shared" si="0"/>
        <v>0</v>
      </c>
      <c r="F19" s="30"/>
      <c r="G19" s="45"/>
      <c r="H19" s="46">
        <v>0</v>
      </c>
      <c r="I19" s="46">
        <v>1</v>
      </c>
      <c r="J19" s="46">
        <v>0</v>
      </c>
      <c r="K19" s="46">
        <v>0</v>
      </c>
      <c r="L19" s="42">
        <f t="shared" si="1"/>
        <v>1</v>
      </c>
      <c r="M19" s="46">
        <v>0</v>
      </c>
      <c r="N19" s="46">
        <v>0</v>
      </c>
      <c r="O19" s="46">
        <v>0</v>
      </c>
      <c r="P19" s="46">
        <v>0</v>
      </c>
      <c r="Q19" s="42">
        <f t="shared" si="2"/>
        <v>0</v>
      </c>
      <c r="R19" s="30">
        <f t="shared" si="3"/>
        <v>1</v>
      </c>
      <c r="S19" s="46">
        <v>0</v>
      </c>
      <c r="T19" s="46">
        <v>1</v>
      </c>
      <c r="U19" s="59">
        <f t="shared" si="4"/>
        <v>-1</v>
      </c>
      <c r="V19" s="67"/>
      <c r="W19" s="75">
        <f>'８月'!D19</f>
        <v>297</v>
      </c>
      <c r="X19" s="95"/>
    </row>
    <row r="20" spans="1:24" ht="22.5" customHeight="1">
      <c r="A20" s="7" t="s">
        <v>11</v>
      </c>
      <c r="B20" s="16">
        <f>SUM(D20+D21)</f>
        <v>686</v>
      </c>
      <c r="C20" s="23" t="s">
        <v>17</v>
      </c>
      <c r="D20" s="31">
        <f t="shared" si="5"/>
        <v>313</v>
      </c>
      <c r="E20" s="30">
        <f t="shared" si="0"/>
        <v>-2</v>
      </c>
      <c r="F20" s="44">
        <f>X20+G20</f>
        <v>360</v>
      </c>
      <c r="G20" s="136">
        <v>0</v>
      </c>
      <c r="H20" s="46">
        <v>0</v>
      </c>
      <c r="I20" s="46">
        <v>0</v>
      </c>
      <c r="J20" s="46">
        <v>1</v>
      </c>
      <c r="K20" s="46">
        <v>0</v>
      </c>
      <c r="L20" s="42">
        <f t="shared" si="1"/>
        <v>1</v>
      </c>
      <c r="M20" s="46">
        <v>0</v>
      </c>
      <c r="N20" s="46">
        <v>1</v>
      </c>
      <c r="O20" s="46">
        <v>1</v>
      </c>
      <c r="P20" s="46">
        <v>0</v>
      </c>
      <c r="Q20" s="42">
        <f t="shared" si="2"/>
        <v>2</v>
      </c>
      <c r="R20" s="30">
        <f t="shared" si="3"/>
        <v>-1</v>
      </c>
      <c r="S20" s="46">
        <v>0</v>
      </c>
      <c r="T20" s="46">
        <v>1</v>
      </c>
      <c r="U20" s="59">
        <f t="shared" si="4"/>
        <v>-1</v>
      </c>
      <c r="V20" s="67" t="s">
        <v>11</v>
      </c>
      <c r="W20" s="75">
        <f>'８月'!D20</f>
        <v>315</v>
      </c>
      <c r="X20" s="94">
        <f>'８月'!F20:F21</f>
        <v>360</v>
      </c>
    </row>
    <row r="21" spans="1:24" ht="22.5" customHeight="1">
      <c r="A21" s="7"/>
      <c r="B21" s="15"/>
      <c r="C21" s="23" t="s">
        <v>19</v>
      </c>
      <c r="D21" s="31">
        <f t="shared" si="5"/>
        <v>373</v>
      </c>
      <c r="E21" s="30">
        <f t="shared" si="0"/>
        <v>1</v>
      </c>
      <c r="F21" s="30"/>
      <c r="G21" s="45"/>
      <c r="H21" s="46">
        <v>1</v>
      </c>
      <c r="I21" s="46">
        <v>1</v>
      </c>
      <c r="J21" s="46">
        <v>0</v>
      </c>
      <c r="K21" s="46">
        <v>0</v>
      </c>
      <c r="L21" s="42">
        <f t="shared" si="1"/>
        <v>1</v>
      </c>
      <c r="M21" s="46">
        <v>0</v>
      </c>
      <c r="N21" s="46">
        <v>1</v>
      </c>
      <c r="O21" s="46">
        <v>0</v>
      </c>
      <c r="P21" s="46">
        <v>0</v>
      </c>
      <c r="Q21" s="42">
        <f t="shared" si="2"/>
        <v>1</v>
      </c>
      <c r="R21" s="30">
        <f t="shared" si="3"/>
        <v>0</v>
      </c>
      <c r="S21" s="46">
        <v>0</v>
      </c>
      <c r="T21" s="46">
        <v>0</v>
      </c>
      <c r="U21" s="59">
        <f t="shared" si="4"/>
        <v>0</v>
      </c>
      <c r="V21" s="67"/>
      <c r="W21" s="75">
        <f>'８月'!D21</f>
        <v>372</v>
      </c>
      <c r="X21" s="95"/>
    </row>
    <row r="22" spans="1:24" ht="22.5" customHeight="1">
      <c r="A22" s="7" t="s">
        <v>12</v>
      </c>
      <c r="B22" s="16">
        <f>SUM(D22+D23)</f>
        <v>3537</v>
      </c>
      <c r="C22" s="23" t="s">
        <v>17</v>
      </c>
      <c r="D22" s="31">
        <f t="shared" si="5"/>
        <v>1619</v>
      </c>
      <c r="E22" s="30">
        <f t="shared" si="0"/>
        <v>-1</v>
      </c>
      <c r="F22" s="44">
        <f>X22+G22</f>
        <v>1474</v>
      </c>
      <c r="G22" s="136">
        <v>-4</v>
      </c>
      <c r="H22" s="46">
        <v>6</v>
      </c>
      <c r="I22" s="46">
        <v>2</v>
      </c>
      <c r="J22" s="46">
        <v>0</v>
      </c>
      <c r="K22" s="46">
        <v>0</v>
      </c>
      <c r="L22" s="42">
        <f t="shared" si="1"/>
        <v>2</v>
      </c>
      <c r="M22" s="46">
        <v>4</v>
      </c>
      <c r="N22" s="46">
        <v>3</v>
      </c>
      <c r="O22" s="46">
        <v>1</v>
      </c>
      <c r="P22" s="46">
        <v>0</v>
      </c>
      <c r="Q22" s="42">
        <f t="shared" si="2"/>
        <v>4</v>
      </c>
      <c r="R22" s="30">
        <f t="shared" si="3"/>
        <v>-2</v>
      </c>
      <c r="S22" s="46">
        <v>2</v>
      </c>
      <c r="T22" s="46">
        <v>3</v>
      </c>
      <c r="U22" s="59">
        <f t="shared" si="4"/>
        <v>-1</v>
      </c>
      <c r="V22" s="67" t="s">
        <v>12</v>
      </c>
      <c r="W22" s="75">
        <f>'８月'!D22</f>
        <v>1620</v>
      </c>
      <c r="X22" s="94">
        <f>'８月'!F22:F23</f>
        <v>1478</v>
      </c>
    </row>
    <row r="23" spans="1:24" ht="22.5" customHeight="1">
      <c r="A23" s="7"/>
      <c r="B23" s="15"/>
      <c r="C23" s="23" t="s">
        <v>19</v>
      </c>
      <c r="D23" s="31">
        <f t="shared" si="5"/>
        <v>1918</v>
      </c>
      <c r="E23" s="30">
        <f t="shared" si="0"/>
        <v>-3</v>
      </c>
      <c r="F23" s="30"/>
      <c r="G23" s="45"/>
      <c r="H23" s="46">
        <v>8</v>
      </c>
      <c r="I23" s="46">
        <v>0</v>
      </c>
      <c r="J23" s="46">
        <v>1</v>
      </c>
      <c r="K23" s="46">
        <v>0</v>
      </c>
      <c r="L23" s="42">
        <f t="shared" si="1"/>
        <v>1</v>
      </c>
      <c r="M23" s="46">
        <v>6</v>
      </c>
      <c r="N23" s="46">
        <v>2</v>
      </c>
      <c r="O23" s="46">
        <v>2</v>
      </c>
      <c r="P23" s="46">
        <v>0</v>
      </c>
      <c r="Q23" s="42">
        <f t="shared" si="2"/>
        <v>4</v>
      </c>
      <c r="R23" s="30">
        <f t="shared" si="3"/>
        <v>-3</v>
      </c>
      <c r="S23" s="46">
        <v>0</v>
      </c>
      <c r="T23" s="46">
        <v>2</v>
      </c>
      <c r="U23" s="59">
        <f t="shared" si="4"/>
        <v>-2</v>
      </c>
      <c r="V23" s="67"/>
      <c r="W23" s="75">
        <f>'８月'!D23</f>
        <v>1921</v>
      </c>
      <c r="X23" s="95"/>
    </row>
    <row r="24" spans="1:24" ht="22.5" customHeight="1">
      <c r="A24" s="7" t="s">
        <v>15</v>
      </c>
      <c r="B24" s="15">
        <f>SUM(D24+D25)</f>
        <v>7785</v>
      </c>
      <c r="C24" s="23" t="s">
        <v>17</v>
      </c>
      <c r="D24" s="31">
        <f t="shared" si="5"/>
        <v>3733</v>
      </c>
      <c r="E24" s="30">
        <f t="shared" si="0"/>
        <v>-9</v>
      </c>
      <c r="F24" s="44">
        <f>X24+G24</f>
        <v>3530</v>
      </c>
      <c r="G24" s="136">
        <v>-9</v>
      </c>
      <c r="H24" s="46">
        <v>10</v>
      </c>
      <c r="I24" s="46">
        <v>3</v>
      </c>
      <c r="J24" s="46">
        <v>1</v>
      </c>
      <c r="K24" s="46">
        <v>1</v>
      </c>
      <c r="L24" s="42">
        <f t="shared" si="1"/>
        <v>5</v>
      </c>
      <c r="M24" s="46">
        <v>12</v>
      </c>
      <c r="N24" s="46">
        <v>5</v>
      </c>
      <c r="O24" s="46">
        <v>4</v>
      </c>
      <c r="P24" s="46">
        <v>0</v>
      </c>
      <c r="Q24" s="42">
        <f t="shared" si="2"/>
        <v>9</v>
      </c>
      <c r="R24" s="30">
        <f t="shared" si="3"/>
        <v>-4</v>
      </c>
      <c r="S24" s="46">
        <v>0</v>
      </c>
      <c r="T24" s="46">
        <v>3</v>
      </c>
      <c r="U24" s="59">
        <f t="shared" si="4"/>
        <v>-3</v>
      </c>
      <c r="V24" s="67" t="s">
        <v>15</v>
      </c>
      <c r="W24" s="75">
        <f>'８月'!D24</f>
        <v>3742</v>
      </c>
      <c r="X24" s="95">
        <f>'８月'!F24:F25</f>
        <v>3539</v>
      </c>
    </row>
    <row r="25" spans="1:24" ht="22.5" customHeight="1">
      <c r="A25" s="8"/>
      <c r="B25" s="17"/>
      <c r="C25" s="25" t="s">
        <v>19</v>
      </c>
      <c r="D25" s="32">
        <f t="shared" si="5"/>
        <v>4052</v>
      </c>
      <c r="E25" s="36">
        <f t="shared" si="0"/>
        <v>-13</v>
      </c>
      <c r="F25" s="36"/>
      <c r="G25" s="135"/>
      <c r="H25" s="47">
        <v>5</v>
      </c>
      <c r="I25" s="47">
        <v>0</v>
      </c>
      <c r="J25" s="47">
        <v>4</v>
      </c>
      <c r="K25" s="47">
        <v>0</v>
      </c>
      <c r="L25" s="52">
        <f t="shared" si="1"/>
        <v>4</v>
      </c>
      <c r="M25" s="47">
        <v>9</v>
      </c>
      <c r="N25" s="47">
        <v>1</v>
      </c>
      <c r="O25" s="47">
        <v>3</v>
      </c>
      <c r="P25" s="47">
        <v>0</v>
      </c>
      <c r="Q25" s="52">
        <f t="shared" si="2"/>
        <v>4</v>
      </c>
      <c r="R25" s="36">
        <f t="shared" si="3"/>
        <v>0</v>
      </c>
      <c r="S25" s="47">
        <v>0</v>
      </c>
      <c r="T25" s="47">
        <v>9</v>
      </c>
      <c r="U25" s="60">
        <f t="shared" si="4"/>
        <v>-9</v>
      </c>
      <c r="V25" s="68"/>
      <c r="W25" s="76">
        <f>'８月'!D25</f>
        <v>4065</v>
      </c>
      <c r="X25" s="96"/>
    </row>
    <row r="26" spans="1:24" ht="22.5" customHeight="1">
      <c r="B26" s="18"/>
      <c r="C26" s="18"/>
      <c r="D26" s="18"/>
      <c r="E26" s="18"/>
      <c r="F26" s="18"/>
      <c r="G26" s="18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10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38"/>
      <c r="G1" s="38"/>
    </row>
    <row r="2" spans="1:24" ht="22.5" customHeight="1">
      <c r="B2" s="10" t="s">
        <v>13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2.2010934727351206</v>
      </c>
      <c r="T2" t="s">
        <v>30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138"/>
      <c r="V3" s="143"/>
      <c r="W3" s="145"/>
      <c r="X3" s="143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139" t="s">
        <v>7</v>
      </c>
      <c r="V4" s="143"/>
      <c r="W4" s="145"/>
      <c r="X4" s="145"/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140"/>
      <c r="V5" s="143"/>
      <c r="W5" s="143"/>
      <c r="X5" s="143"/>
    </row>
    <row r="6" spans="1:24" ht="22.5" customHeight="1">
      <c r="A6" s="4" t="s">
        <v>0</v>
      </c>
      <c r="B6" s="14">
        <v>45895</v>
      </c>
      <c r="C6" s="22" t="s">
        <v>17</v>
      </c>
      <c r="D6" s="29">
        <v>21626</v>
      </c>
      <c r="E6" s="30">
        <v>-30</v>
      </c>
      <c r="F6" s="29">
        <v>20851</v>
      </c>
      <c r="G6" s="29">
        <v>12</v>
      </c>
      <c r="H6" s="29">
        <v>34</v>
      </c>
      <c r="I6" s="29">
        <v>17</v>
      </c>
      <c r="J6" s="29">
        <v>27</v>
      </c>
      <c r="K6" s="29">
        <v>2</v>
      </c>
      <c r="L6" s="29">
        <v>46</v>
      </c>
      <c r="M6" s="29">
        <v>34</v>
      </c>
      <c r="N6" s="29">
        <v>16</v>
      </c>
      <c r="O6" s="29">
        <v>22</v>
      </c>
      <c r="P6" s="29">
        <v>0</v>
      </c>
      <c r="Q6" s="29">
        <v>38</v>
      </c>
      <c r="R6" s="29">
        <v>8</v>
      </c>
      <c r="S6" s="29">
        <v>7</v>
      </c>
      <c r="T6" s="29">
        <v>45</v>
      </c>
      <c r="U6" s="141">
        <v>-38</v>
      </c>
      <c r="V6" s="144"/>
      <c r="W6" s="146"/>
      <c r="X6" s="147"/>
    </row>
    <row r="7" spans="1:24" ht="22.5" customHeight="1">
      <c r="A7" s="5"/>
      <c r="B7" s="15"/>
      <c r="C7" s="23" t="s">
        <v>19</v>
      </c>
      <c r="D7" s="30">
        <v>24269</v>
      </c>
      <c r="E7" s="30">
        <v>-9</v>
      </c>
      <c r="F7" s="42"/>
      <c r="G7" s="42"/>
      <c r="H7" s="42">
        <v>56</v>
      </c>
      <c r="I7" s="42">
        <v>22</v>
      </c>
      <c r="J7" s="42">
        <v>23</v>
      </c>
      <c r="K7" s="42">
        <v>1</v>
      </c>
      <c r="L7" s="30">
        <v>46</v>
      </c>
      <c r="M7" s="42">
        <v>56</v>
      </c>
      <c r="N7" s="42">
        <v>13</v>
      </c>
      <c r="O7" s="42">
        <v>19</v>
      </c>
      <c r="P7" s="42">
        <v>0</v>
      </c>
      <c r="Q7" s="42">
        <v>32</v>
      </c>
      <c r="R7" s="30">
        <v>14</v>
      </c>
      <c r="S7" s="30">
        <v>8</v>
      </c>
      <c r="T7" s="30">
        <v>31</v>
      </c>
      <c r="U7" s="142">
        <v>-23</v>
      </c>
      <c r="V7" s="144"/>
      <c r="W7" s="146"/>
      <c r="X7" s="147"/>
    </row>
    <row r="8" spans="1:24" ht="22.5" customHeight="1">
      <c r="B8" s="137" t="s">
        <v>35</v>
      </c>
    </row>
    <row r="9" spans="1:24" ht="22.5" customHeight="1">
      <c r="B9" s="137" t="s">
        <v>48</v>
      </c>
    </row>
    <row r="10" spans="1:24" ht="22.5" customHeight="1">
      <c r="B10" s="137" t="s">
        <v>52</v>
      </c>
    </row>
  </sheetData>
  <mergeCells count="24">
    <mergeCell ref="B1:E1"/>
    <mergeCell ref="B2:E2"/>
    <mergeCell ref="K2:M2"/>
    <mergeCell ref="O2:R2"/>
    <mergeCell ref="H3:R3"/>
    <mergeCell ref="S3:U3"/>
    <mergeCell ref="H4:K4"/>
    <mergeCell ref="M4:P4"/>
    <mergeCell ref="A3:A5"/>
    <mergeCell ref="B3:B5"/>
    <mergeCell ref="C3:D5"/>
    <mergeCell ref="E3:E5"/>
    <mergeCell ref="F3:F5"/>
    <mergeCell ref="G3:G5"/>
    <mergeCell ref="L4:L5"/>
    <mergeCell ref="Q4:Q5"/>
    <mergeCell ref="R4:R5"/>
    <mergeCell ref="S4:S5"/>
    <mergeCell ref="T4:T5"/>
    <mergeCell ref="U4:U5"/>
    <mergeCell ref="A6:A7"/>
    <mergeCell ref="B6:B7"/>
    <mergeCell ref="F6:F7"/>
    <mergeCell ref="G6:G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9" t="s">
        <v>27</v>
      </c>
      <c r="C1" s="9"/>
      <c r="D1" s="9"/>
      <c r="E1" s="9"/>
      <c r="F1" s="148"/>
      <c r="G1" s="38"/>
    </row>
    <row r="2" spans="1:24" ht="22.5" customHeight="1">
      <c r="B2" s="10" t="s">
        <v>44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2.2073516003647007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SUM(D6:D7)</f>
        <v>45849</v>
      </c>
      <c r="C6" s="22" t="s">
        <v>17</v>
      </c>
      <c r="D6" s="29">
        <f>W6+E6</f>
        <v>21596</v>
      </c>
      <c r="E6" s="30">
        <v>-30</v>
      </c>
      <c r="F6" s="29">
        <f>X6+G6</f>
        <v>20839</v>
      </c>
      <c r="G6" s="29">
        <v>-12</v>
      </c>
      <c r="H6" s="29">
        <v>75</v>
      </c>
      <c r="I6" s="29">
        <v>14</v>
      </c>
      <c r="J6" s="29">
        <v>26</v>
      </c>
      <c r="K6" s="29">
        <v>3</v>
      </c>
      <c r="L6" s="29">
        <v>43</v>
      </c>
      <c r="M6" s="29">
        <v>75</v>
      </c>
      <c r="N6" s="29">
        <v>19</v>
      </c>
      <c r="O6" s="29">
        <v>28</v>
      </c>
      <c r="P6" s="29">
        <v>0</v>
      </c>
      <c r="Q6" s="29">
        <v>47</v>
      </c>
      <c r="R6" s="29">
        <v>-4</v>
      </c>
      <c r="S6" s="29">
        <v>7</v>
      </c>
      <c r="T6" s="29">
        <v>33</v>
      </c>
      <c r="U6" s="57">
        <v>-26</v>
      </c>
      <c r="V6" s="64" t="s">
        <v>0</v>
      </c>
      <c r="W6" s="72">
        <v>21626</v>
      </c>
      <c r="X6" s="80">
        <v>20851</v>
      </c>
    </row>
    <row r="7" spans="1:24" ht="22.5" customHeight="1">
      <c r="A7" s="5"/>
      <c r="B7" s="15"/>
      <c r="C7" s="23" t="s">
        <v>19</v>
      </c>
      <c r="D7" s="30">
        <f>W7+E7</f>
        <v>24253</v>
      </c>
      <c r="E7" s="30">
        <v>-16</v>
      </c>
      <c r="F7" s="42"/>
      <c r="G7" s="42"/>
      <c r="H7" s="42">
        <v>72</v>
      </c>
      <c r="I7" s="42">
        <v>12</v>
      </c>
      <c r="J7" s="42">
        <v>32</v>
      </c>
      <c r="K7" s="42">
        <v>1</v>
      </c>
      <c r="L7" s="30">
        <v>45</v>
      </c>
      <c r="M7" s="42">
        <v>72</v>
      </c>
      <c r="N7" s="42">
        <v>23</v>
      </c>
      <c r="O7" s="42">
        <v>15</v>
      </c>
      <c r="P7" s="42">
        <v>0</v>
      </c>
      <c r="Q7" s="42">
        <v>38</v>
      </c>
      <c r="R7" s="30">
        <v>7</v>
      </c>
      <c r="S7" s="30">
        <v>8</v>
      </c>
      <c r="T7" s="30">
        <v>31</v>
      </c>
      <c r="U7" s="58">
        <v>-23</v>
      </c>
      <c r="V7" s="65"/>
      <c r="W7" s="73">
        <v>24269</v>
      </c>
      <c r="X7" s="81"/>
    </row>
    <row r="8" spans="1:24" ht="22.5" customHeight="1">
      <c r="B8" t="s">
        <v>51</v>
      </c>
    </row>
    <row r="9" spans="1:24" ht="22.5" customHeight="1">
      <c r="B9" t="s">
        <v>26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8" fitToWidth="1" fitToHeight="1" orientation="landscape" usePrinterDefaults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X9"/>
  <sheetViews>
    <sheetView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9" t="s">
        <v>27</v>
      </c>
      <c r="C1" s="9"/>
      <c r="D1" s="9"/>
      <c r="E1" s="9"/>
      <c r="F1" s="148"/>
      <c r="G1" s="38"/>
    </row>
    <row r="2" spans="1:24" ht="22.5" customHeight="1">
      <c r="B2" s="10" t="s">
        <v>45</v>
      </c>
      <c r="C2" s="10"/>
      <c r="D2" s="10"/>
      <c r="E2" s="10"/>
      <c r="F2" s="37"/>
      <c r="G2" s="37"/>
      <c r="K2" s="51" t="s">
        <v>43</v>
      </c>
      <c r="L2" s="51"/>
      <c r="M2" s="51"/>
      <c r="O2" s="51" t="s">
        <v>29</v>
      </c>
      <c r="P2" s="51"/>
      <c r="Q2" s="51"/>
      <c r="R2" s="51"/>
      <c r="S2" s="53">
        <v>2.1814640634649187</v>
      </c>
      <c r="T2" t="s">
        <v>30</v>
      </c>
      <c r="V2" t="s">
        <v>32</v>
      </c>
    </row>
    <row r="3" spans="1:24" ht="22.5" customHeight="1">
      <c r="A3" s="1"/>
      <c r="B3" s="11" t="s">
        <v>33</v>
      </c>
      <c r="C3" s="19" t="s">
        <v>34</v>
      </c>
      <c r="D3" s="26"/>
      <c r="E3" s="33" t="s">
        <v>40</v>
      </c>
      <c r="F3" s="39" t="s">
        <v>31</v>
      </c>
      <c r="G3" s="39" t="s">
        <v>41</v>
      </c>
      <c r="H3" s="48" t="s">
        <v>38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39</v>
      </c>
      <c r="T3" s="48"/>
      <c r="U3" s="54"/>
      <c r="V3" s="61"/>
      <c r="W3" s="69" t="s">
        <v>1</v>
      </c>
      <c r="X3" s="77"/>
    </row>
    <row r="4" spans="1:24" ht="22.5" customHeight="1">
      <c r="A4" s="2"/>
      <c r="B4" s="12"/>
      <c r="C4" s="20"/>
      <c r="D4" s="27"/>
      <c r="E4" s="34"/>
      <c r="F4" s="40"/>
      <c r="G4" s="40"/>
      <c r="H4" s="49" t="s">
        <v>37</v>
      </c>
      <c r="I4" s="49"/>
      <c r="J4" s="49"/>
      <c r="K4" s="49"/>
      <c r="L4" s="49" t="s">
        <v>14</v>
      </c>
      <c r="M4" s="49" t="s">
        <v>36</v>
      </c>
      <c r="N4" s="49"/>
      <c r="O4" s="49"/>
      <c r="P4" s="49"/>
      <c r="Q4" s="49" t="s">
        <v>14</v>
      </c>
      <c r="R4" s="34" t="s">
        <v>18</v>
      </c>
      <c r="S4" s="49" t="s">
        <v>24</v>
      </c>
      <c r="T4" s="49" t="s">
        <v>25</v>
      </c>
      <c r="U4" s="55" t="s">
        <v>7</v>
      </c>
      <c r="V4" s="62"/>
      <c r="W4" s="70" t="s">
        <v>33</v>
      </c>
      <c r="X4" s="78" t="s">
        <v>31</v>
      </c>
    </row>
    <row r="5" spans="1:24" ht="22.5" customHeight="1">
      <c r="A5" s="3"/>
      <c r="B5" s="13"/>
      <c r="C5" s="21"/>
      <c r="D5" s="28"/>
      <c r="E5" s="35"/>
      <c r="F5" s="41"/>
      <c r="G5" s="41"/>
      <c r="H5" s="50" t="s">
        <v>20</v>
      </c>
      <c r="I5" s="50" t="s">
        <v>21</v>
      </c>
      <c r="J5" s="50" t="s">
        <v>22</v>
      </c>
      <c r="K5" s="50" t="s">
        <v>8</v>
      </c>
      <c r="L5" s="50"/>
      <c r="M5" s="50" t="s">
        <v>20</v>
      </c>
      <c r="N5" s="50" t="s">
        <v>21</v>
      </c>
      <c r="O5" s="50" t="s">
        <v>22</v>
      </c>
      <c r="P5" s="50" t="s">
        <v>8</v>
      </c>
      <c r="Q5" s="50"/>
      <c r="R5" s="50"/>
      <c r="S5" s="50"/>
      <c r="T5" s="50"/>
      <c r="U5" s="56"/>
      <c r="V5" s="63"/>
      <c r="W5" s="71"/>
      <c r="X5" s="79"/>
    </row>
    <row r="6" spans="1:24" ht="22.5" customHeight="1">
      <c r="A6" s="4" t="s">
        <v>0</v>
      </c>
      <c r="B6" s="14">
        <f>SUM(D6:D7)</f>
        <v>45772</v>
      </c>
      <c r="C6" s="22" t="s">
        <v>17</v>
      </c>
      <c r="D6" s="29">
        <f>W6+E6</f>
        <v>21557</v>
      </c>
      <c r="E6" s="30">
        <v>-39</v>
      </c>
      <c r="F6" s="29">
        <f>X6+G6</f>
        <v>20795</v>
      </c>
      <c r="G6" s="29">
        <v>-44</v>
      </c>
      <c r="H6" s="29">
        <v>50</v>
      </c>
      <c r="I6" s="29">
        <v>7</v>
      </c>
      <c r="J6" s="29">
        <v>10</v>
      </c>
      <c r="K6" s="29">
        <v>0</v>
      </c>
      <c r="L6" s="29">
        <v>17</v>
      </c>
      <c r="M6" s="29">
        <v>50</v>
      </c>
      <c r="N6" s="29">
        <v>14</v>
      </c>
      <c r="O6" s="29">
        <v>12</v>
      </c>
      <c r="P6" s="29">
        <v>0</v>
      </c>
      <c r="Q6" s="29">
        <v>26</v>
      </c>
      <c r="R6" s="29">
        <v>-9</v>
      </c>
      <c r="S6" s="29">
        <v>7</v>
      </c>
      <c r="T6" s="29">
        <v>37</v>
      </c>
      <c r="U6" s="57">
        <v>-30</v>
      </c>
      <c r="V6" s="64" t="s">
        <v>0</v>
      </c>
      <c r="W6" s="72">
        <v>21596</v>
      </c>
      <c r="X6" s="80">
        <v>20839</v>
      </c>
    </row>
    <row r="7" spans="1:24" ht="22.5" customHeight="1">
      <c r="A7" s="5"/>
      <c r="B7" s="15"/>
      <c r="C7" s="23" t="s">
        <v>19</v>
      </c>
      <c r="D7" s="30">
        <f>W7+E7</f>
        <v>24215</v>
      </c>
      <c r="E7" s="30">
        <v>-38</v>
      </c>
      <c r="F7" s="42"/>
      <c r="G7" s="42"/>
      <c r="H7" s="42">
        <v>51</v>
      </c>
      <c r="I7" s="42">
        <v>21</v>
      </c>
      <c r="J7" s="42">
        <v>12</v>
      </c>
      <c r="K7" s="42">
        <v>1</v>
      </c>
      <c r="L7" s="30">
        <v>34</v>
      </c>
      <c r="M7" s="42">
        <v>51</v>
      </c>
      <c r="N7" s="42">
        <v>10</v>
      </c>
      <c r="O7" s="42">
        <v>24</v>
      </c>
      <c r="P7" s="42">
        <v>0</v>
      </c>
      <c r="Q7" s="42">
        <v>34</v>
      </c>
      <c r="R7" s="30">
        <v>0</v>
      </c>
      <c r="S7" s="30">
        <v>7</v>
      </c>
      <c r="T7" s="30">
        <v>45</v>
      </c>
      <c r="U7" s="58">
        <v>-38</v>
      </c>
      <c r="V7" s="65"/>
      <c r="W7" s="73">
        <v>24253</v>
      </c>
      <c r="X7" s="81"/>
    </row>
    <row r="8" spans="1:24" ht="22.5" customHeight="1">
      <c r="B8" t="s">
        <v>51</v>
      </c>
    </row>
    <row r="9" spans="1:24" ht="22.5" customHeight="1">
      <c r="B9" t="s">
        <v>26</v>
      </c>
    </row>
  </sheetData>
  <mergeCells count="30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</mergeCells>
  <phoneticPr fontId="2"/>
  <pageMargins left="0.69" right="0.28000000000000003" top="0.51" bottom="0.45" header="0.31496062992125984" footer="0.31496062992125984"/>
  <pageSetup paperSize="9" scale="83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2026-06-04T07:14:11Z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2026-06-04T07:14:11Z</vt:filetime>
  </property>
</Properties>
</file>