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 codeName="ThisWorkbook" defaultThemeVersion="124226"/>
  <xr:revisionPtr revIDLastSave="0" documentId="13_ncr:1_{F31F9E12-93ED-4839-BCDD-7AF075DFB2FE}" xr6:coauthVersionLast="36" xr6:coauthVersionMax="36" xr10:uidLastSave="{00000000-0000-0000-0000-000000000000}"/>
  <bookViews>
    <workbookView xWindow="0" yWindow="30" windowWidth="15600" windowHeight="11760" tabRatio="888" firstSheet="1" activeTab="9" xr2:uid="{00000000-000D-0000-FFFF-FFFF00000000}"/>
  </bookViews>
  <sheets>
    <sheet name="集計表" sheetId="15" r:id="rId1"/>
    <sheet name="４月" sheetId="1" r:id="rId2"/>
    <sheet name="５月" sheetId="29" r:id="rId3"/>
    <sheet name="６月" sheetId="32" r:id="rId4"/>
    <sheet name="７月" sheetId="33" r:id="rId5"/>
    <sheet name="８月" sheetId="34" r:id="rId6"/>
    <sheet name="９月" sheetId="35" r:id="rId7"/>
    <sheet name="１０月" sheetId="45" r:id="rId8"/>
    <sheet name="１１月" sheetId="40" r:id="rId9"/>
    <sheet name="１２月" sheetId="41" r:id="rId10"/>
    <sheet name="１月" sheetId="42" r:id="rId11"/>
    <sheet name="２月" sheetId="43" r:id="rId12"/>
    <sheet name="３月" sheetId="44" r:id="rId13"/>
  </sheets>
  <definedNames>
    <definedName name="_xlnm.Print_Area" localSheetId="7">'１０月'!$A$1:$U$25</definedName>
    <definedName name="_xlnm.Print_Area" localSheetId="8">'１１月'!$A$1:$U$25</definedName>
    <definedName name="_xlnm.Print_Area" localSheetId="9">'１２月'!$A$1:$U$25</definedName>
    <definedName name="_xlnm.Print_Area" localSheetId="10">'１月'!$A$1:$U$25</definedName>
    <definedName name="_xlnm.Print_Area" localSheetId="11">'２月'!$A$1:$U$25</definedName>
    <definedName name="_xlnm.Print_Area" localSheetId="12">'３月'!$A$1:$U$25</definedName>
    <definedName name="_xlnm.Print_Area" localSheetId="1">'４月'!$A$1:$U$25</definedName>
    <definedName name="_xlnm.Print_Area" localSheetId="2">'５月'!$A$1:$U$25</definedName>
    <definedName name="_xlnm.Print_Area" localSheetId="3">'６月'!$A$1:$U$25</definedName>
    <definedName name="_xlnm.Print_Area" localSheetId="4">'７月'!$A$1:$U$25</definedName>
    <definedName name="_xlnm.Print_Area" localSheetId="5">'８月'!$A$1:$U$25</definedName>
    <definedName name="_xlnm.Print_Area" localSheetId="6">'９月'!$A$1:$U$25</definedName>
    <definedName name="_xlnm.Print_Area" localSheetId="0">集計表!$A$1:$V$32</definedName>
  </definedNames>
  <calcPr calcId="191029"/>
</workbook>
</file>

<file path=xl/calcChain.xml><?xml version="1.0" encoding="utf-8"?>
<calcChain xmlns="http://schemas.openxmlformats.org/spreadsheetml/2006/main">
  <c r="G6" i="41" l="1"/>
  <c r="L9" i="43" l="1"/>
  <c r="AH28" i="15" l="1"/>
  <c r="AI28" i="15"/>
  <c r="AK28" i="15"/>
  <c r="AL28" i="15"/>
  <c r="AD29" i="15"/>
  <c r="Q25" i="1" l="1"/>
  <c r="L8" i="29"/>
  <c r="U25" i="35" l="1"/>
  <c r="Q25" i="35"/>
  <c r="L25" i="35"/>
  <c r="U24" i="35"/>
  <c r="Q24" i="35"/>
  <c r="L24" i="35"/>
  <c r="U23" i="35"/>
  <c r="Q23" i="35"/>
  <c r="L23" i="35"/>
  <c r="U22" i="35"/>
  <c r="Q22" i="35"/>
  <c r="L22" i="35"/>
  <c r="U21" i="35"/>
  <c r="Q21" i="35"/>
  <c r="L21" i="35"/>
  <c r="U20" i="35"/>
  <c r="Q20" i="35"/>
  <c r="L20" i="35"/>
  <c r="U19" i="35"/>
  <c r="Q19" i="35"/>
  <c r="L19" i="35"/>
  <c r="U18" i="35"/>
  <c r="Q18" i="35"/>
  <c r="L18" i="35"/>
  <c r="U17" i="35"/>
  <c r="Q17" i="35"/>
  <c r="L17" i="35"/>
  <c r="U16" i="35"/>
  <c r="Q16" i="35"/>
  <c r="L16" i="35"/>
  <c r="U15" i="35"/>
  <c r="Q15" i="35"/>
  <c r="L15" i="35"/>
  <c r="U14" i="35"/>
  <c r="Q14" i="35"/>
  <c r="L14" i="35"/>
  <c r="U13" i="35"/>
  <c r="Q13" i="35"/>
  <c r="L13" i="35"/>
  <c r="U12" i="35"/>
  <c r="Q12" i="35"/>
  <c r="L12" i="35"/>
  <c r="U11" i="35"/>
  <c r="Q11" i="35"/>
  <c r="L11" i="35"/>
  <c r="U10" i="35"/>
  <c r="Q10" i="35"/>
  <c r="L10" i="35"/>
  <c r="U9" i="35"/>
  <c r="Q9" i="35"/>
  <c r="L9" i="35"/>
  <c r="U8" i="35"/>
  <c r="Q8" i="35"/>
  <c r="L8" i="35"/>
  <c r="T7" i="35"/>
  <c r="S7" i="35"/>
  <c r="P7" i="35"/>
  <c r="O7" i="35"/>
  <c r="N7" i="35"/>
  <c r="M7" i="35"/>
  <c r="K7" i="35"/>
  <c r="J7" i="35"/>
  <c r="I7" i="35"/>
  <c r="H7" i="35"/>
  <c r="T6" i="35"/>
  <c r="S6" i="35"/>
  <c r="P6" i="35"/>
  <c r="O6" i="35"/>
  <c r="N6" i="35"/>
  <c r="M6" i="35"/>
  <c r="K6" i="35"/>
  <c r="J6" i="35"/>
  <c r="I6" i="35"/>
  <c r="H6" i="35"/>
  <c r="G6" i="35"/>
  <c r="W7" i="1"/>
  <c r="R8" i="35" l="1"/>
  <c r="R16" i="35"/>
  <c r="R24" i="35"/>
  <c r="R12" i="35"/>
  <c r="R20" i="35"/>
  <c r="L7" i="35"/>
  <c r="L6" i="35"/>
  <c r="Q6" i="35"/>
  <c r="U6" i="35"/>
  <c r="R11" i="35"/>
  <c r="R15" i="35"/>
  <c r="R19" i="35"/>
  <c r="R23" i="35"/>
  <c r="U7" i="35"/>
  <c r="R10" i="35"/>
  <c r="R14" i="35"/>
  <c r="R18" i="35"/>
  <c r="R22" i="35"/>
  <c r="Q7" i="35"/>
  <c r="R9" i="35"/>
  <c r="R13" i="35"/>
  <c r="R17" i="35"/>
  <c r="R21" i="35"/>
  <c r="R25" i="35"/>
  <c r="R7" i="35" l="1"/>
  <c r="R6" i="35"/>
  <c r="E8" i="35"/>
  <c r="W6" i="1" l="1"/>
  <c r="U25" i="45" l="1"/>
  <c r="Q25" i="45"/>
  <c r="L25" i="45"/>
  <c r="E25" i="45"/>
  <c r="U24" i="45"/>
  <c r="Q24" i="45"/>
  <c r="L24" i="45"/>
  <c r="E24" i="45"/>
  <c r="U23" i="45"/>
  <c r="Q23" i="45"/>
  <c r="L23" i="45"/>
  <c r="E23" i="45"/>
  <c r="U22" i="45"/>
  <c r="Q22" i="45"/>
  <c r="L22" i="45"/>
  <c r="E22" i="45"/>
  <c r="U21" i="45"/>
  <c r="Q21" i="45"/>
  <c r="L21" i="45"/>
  <c r="E21" i="45"/>
  <c r="U20" i="45"/>
  <c r="Q20" i="45"/>
  <c r="L20" i="45"/>
  <c r="E20" i="45"/>
  <c r="U19" i="45"/>
  <c r="Q19" i="45"/>
  <c r="L19" i="45"/>
  <c r="E19" i="45"/>
  <c r="U18" i="45"/>
  <c r="Q18" i="45"/>
  <c r="L18" i="45"/>
  <c r="E18" i="45"/>
  <c r="U17" i="45"/>
  <c r="Q17" i="45"/>
  <c r="L17" i="45"/>
  <c r="E17" i="45"/>
  <c r="U16" i="45"/>
  <c r="Q16" i="45"/>
  <c r="L16" i="45"/>
  <c r="E16" i="45"/>
  <c r="U15" i="45"/>
  <c r="Q15" i="45"/>
  <c r="L15" i="45"/>
  <c r="E15" i="45"/>
  <c r="U14" i="45"/>
  <c r="Q14" i="45"/>
  <c r="L14" i="45"/>
  <c r="E14" i="45"/>
  <c r="U13" i="45"/>
  <c r="Q13" i="45"/>
  <c r="L13" i="45"/>
  <c r="E13" i="45"/>
  <c r="U12" i="45"/>
  <c r="Q12" i="45"/>
  <c r="L12" i="45"/>
  <c r="E12" i="45"/>
  <c r="U11" i="45"/>
  <c r="Q11" i="45"/>
  <c r="L11" i="45"/>
  <c r="E11" i="45"/>
  <c r="U10" i="45"/>
  <c r="Q10" i="45"/>
  <c r="L10" i="45"/>
  <c r="E10" i="45"/>
  <c r="U9" i="45"/>
  <c r="Q9" i="45"/>
  <c r="L9" i="45"/>
  <c r="E9" i="45"/>
  <c r="U8" i="45"/>
  <c r="Q8" i="45"/>
  <c r="L8" i="45"/>
  <c r="E8" i="45"/>
  <c r="T7" i="45"/>
  <c r="U19" i="15" s="1"/>
  <c r="S7" i="45"/>
  <c r="T19" i="15" s="1"/>
  <c r="P7" i="45"/>
  <c r="O7" i="45"/>
  <c r="N7" i="45"/>
  <c r="M7" i="45"/>
  <c r="K7" i="45"/>
  <c r="J7" i="45"/>
  <c r="I7" i="45"/>
  <c r="H7" i="45"/>
  <c r="T6" i="45"/>
  <c r="U18" i="15" s="1"/>
  <c r="S6" i="45"/>
  <c r="P6" i="45"/>
  <c r="O6" i="45"/>
  <c r="N6" i="45"/>
  <c r="M6" i="45"/>
  <c r="K6" i="45"/>
  <c r="J6" i="45"/>
  <c r="I6" i="45"/>
  <c r="H6" i="45"/>
  <c r="G6" i="45"/>
  <c r="G18" i="15" s="1"/>
  <c r="R11" i="45" l="1"/>
  <c r="R12" i="45"/>
  <c r="R13" i="45"/>
  <c r="R14" i="45"/>
  <c r="R18" i="45"/>
  <c r="R19" i="45"/>
  <c r="R20" i="45"/>
  <c r="R21" i="45"/>
  <c r="R23" i="45"/>
  <c r="R24" i="45"/>
  <c r="U6" i="45"/>
  <c r="U7" i="45"/>
  <c r="T18" i="15"/>
  <c r="R10" i="45"/>
  <c r="R22" i="45"/>
  <c r="R15" i="45"/>
  <c r="Q6" i="45"/>
  <c r="R18" i="15" s="1"/>
  <c r="Q7" i="45"/>
  <c r="R19" i="15" s="1"/>
  <c r="R9" i="45"/>
  <c r="L7" i="45"/>
  <c r="R25" i="45"/>
  <c r="R17" i="45"/>
  <c r="R16" i="45"/>
  <c r="E6" i="45"/>
  <c r="E18" i="15" s="1"/>
  <c r="E7" i="45"/>
  <c r="E19" i="15" s="1"/>
  <c r="L6" i="45"/>
  <c r="Q18" i="15" s="1"/>
  <c r="R8" i="45"/>
  <c r="R7" i="45" l="1"/>
  <c r="Q19" i="15"/>
  <c r="R6" i="45"/>
  <c r="L9" i="1"/>
  <c r="L8" i="32" l="1"/>
  <c r="L8" i="1" l="1"/>
  <c r="AA29" i="15" l="1"/>
  <c r="AE29" i="15" s="1"/>
  <c r="AD28" i="15"/>
  <c r="AM28" i="15" s="1"/>
  <c r="AA28" i="15"/>
  <c r="AE28" i="15" l="1"/>
  <c r="AN28" i="15" s="1"/>
  <c r="AJ28" i="15"/>
  <c r="G6" i="1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25" i="43"/>
  <c r="E24" i="43"/>
  <c r="E23" i="43"/>
  <c r="E22" i="43"/>
  <c r="E21" i="43"/>
  <c r="E20" i="43"/>
  <c r="E19" i="43"/>
  <c r="E18" i="43"/>
  <c r="E17" i="43"/>
  <c r="E16" i="43"/>
  <c r="E15" i="43"/>
  <c r="E14" i="43"/>
  <c r="E13" i="43"/>
  <c r="E12" i="43"/>
  <c r="E11" i="43"/>
  <c r="E10" i="43"/>
  <c r="E9" i="43"/>
  <c r="E8" i="43"/>
  <c r="E25" i="42"/>
  <c r="E24" i="42"/>
  <c r="E23" i="42"/>
  <c r="E22" i="42"/>
  <c r="E21" i="42"/>
  <c r="E20" i="42"/>
  <c r="E19" i="42"/>
  <c r="E18" i="42"/>
  <c r="E17" i="42"/>
  <c r="E16" i="42"/>
  <c r="E15" i="42"/>
  <c r="E14" i="42"/>
  <c r="E13" i="42"/>
  <c r="E12" i="42"/>
  <c r="E11" i="42"/>
  <c r="E10" i="42"/>
  <c r="E9" i="42"/>
  <c r="E8" i="42"/>
  <c r="E25" i="41"/>
  <c r="E24" i="41"/>
  <c r="E23" i="41"/>
  <c r="E22" i="41"/>
  <c r="E21" i="41"/>
  <c r="E20" i="41"/>
  <c r="E19" i="41"/>
  <c r="E18" i="41"/>
  <c r="E17" i="41"/>
  <c r="E16" i="41"/>
  <c r="E15" i="41"/>
  <c r="E14" i="41"/>
  <c r="E13" i="41"/>
  <c r="E12" i="41"/>
  <c r="E11" i="41"/>
  <c r="E10" i="41"/>
  <c r="E9" i="41"/>
  <c r="E8" i="41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9" i="1"/>
  <c r="E8" i="1"/>
  <c r="D8" i="1" s="1"/>
  <c r="W8" i="29" l="1"/>
  <c r="Q25" i="44"/>
  <c r="L25" i="44"/>
  <c r="Q24" i="44"/>
  <c r="L24" i="44"/>
  <c r="Q23" i="44"/>
  <c r="L23" i="44"/>
  <c r="Q22" i="44"/>
  <c r="L22" i="44"/>
  <c r="Q21" i="44"/>
  <c r="L21" i="44"/>
  <c r="Q20" i="44"/>
  <c r="L20" i="44"/>
  <c r="Q19" i="44"/>
  <c r="L19" i="44"/>
  <c r="Q18" i="44"/>
  <c r="L18" i="44"/>
  <c r="Q17" i="44"/>
  <c r="L17" i="44"/>
  <c r="Q16" i="44"/>
  <c r="L16" i="44"/>
  <c r="Q15" i="44"/>
  <c r="L15" i="44"/>
  <c r="Q14" i="44"/>
  <c r="L14" i="44"/>
  <c r="Q13" i="44"/>
  <c r="L13" i="44"/>
  <c r="Q12" i="44"/>
  <c r="L12" i="44"/>
  <c r="Q11" i="44"/>
  <c r="L11" i="44"/>
  <c r="Q10" i="44"/>
  <c r="L10" i="44"/>
  <c r="Q9" i="44"/>
  <c r="L9" i="44"/>
  <c r="Q8" i="44"/>
  <c r="L8" i="44"/>
  <c r="P7" i="44"/>
  <c r="O7" i="44"/>
  <c r="N7" i="44"/>
  <c r="M7" i="44"/>
  <c r="K7" i="44"/>
  <c r="J7" i="44"/>
  <c r="I7" i="44"/>
  <c r="H7" i="44"/>
  <c r="P6" i="44"/>
  <c r="O6" i="44"/>
  <c r="N6" i="44"/>
  <c r="M6" i="44"/>
  <c r="K6" i="44"/>
  <c r="J6" i="44"/>
  <c r="I6" i="44"/>
  <c r="H6" i="44"/>
  <c r="Q25" i="43"/>
  <c r="L25" i="43"/>
  <c r="Q24" i="43"/>
  <c r="L24" i="43"/>
  <c r="Q23" i="43"/>
  <c r="L23" i="43"/>
  <c r="Q22" i="43"/>
  <c r="L22" i="43"/>
  <c r="Q21" i="43"/>
  <c r="L21" i="43"/>
  <c r="Q20" i="43"/>
  <c r="L20" i="43"/>
  <c r="Q19" i="43"/>
  <c r="L19" i="43"/>
  <c r="Q18" i="43"/>
  <c r="L18" i="43"/>
  <c r="Q17" i="43"/>
  <c r="L17" i="43"/>
  <c r="Q16" i="43"/>
  <c r="L16" i="43"/>
  <c r="Q15" i="43"/>
  <c r="L15" i="43"/>
  <c r="Q14" i="43"/>
  <c r="L14" i="43"/>
  <c r="Q13" i="43"/>
  <c r="L13" i="43"/>
  <c r="Q12" i="43"/>
  <c r="L12" i="43"/>
  <c r="Q11" i="43"/>
  <c r="L11" i="43"/>
  <c r="Q10" i="43"/>
  <c r="L10" i="43"/>
  <c r="Q9" i="43"/>
  <c r="Q8" i="43"/>
  <c r="L8" i="43"/>
  <c r="P7" i="43"/>
  <c r="O7" i="43"/>
  <c r="N7" i="43"/>
  <c r="M7" i="43"/>
  <c r="K7" i="43"/>
  <c r="J7" i="43"/>
  <c r="I7" i="43"/>
  <c r="H7" i="43"/>
  <c r="P6" i="43"/>
  <c r="O6" i="43"/>
  <c r="N6" i="43"/>
  <c r="M6" i="43"/>
  <c r="K6" i="43"/>
  <c r="J6" i="43"/>
  <c r="I6" i="43"/>
  <c r="H6" i="43"/>
  <c r="Q25" i="42"/>
  <c r="L25" i="42"/>
  <c r="Q24" i="42"/>
  <c r="L24" i="42"/>
  <c r="Q23" i="42"/>
  <c r="L23" i="42"/>
  <c r="Q22" i="42"/>
  <c r="L22" i="42"/>
  <c r="Q21" i="42"/>
  <c r="L21" i="42"/>
  <c r="Q20" i="42"/>
  <c r="L20" i="42"/>
  <c r="Q19" i="42"/>
  <c r="L19" i="42"/>
  <c r="Q18" i="42"/>
  <c r="L18" i="42"/>
  <c r="Q17" i="42"/>
  <c r="L17" i="42"/>
  <c r="Q16" i="42"/>
  <c r="L16" i="42"/>
  <c r="Q15" i="42"/>
  <c r="L15" i="42"/>
  <c r="Q14" i="42"/>
  <c r="L14" i="42"/>
  <c r="Q13" i="42"/>
  <c r="L13" i="42"/>
  <c r="Q12" i="42"/>
  <c r="L12" i="42"/>
  <c r="Q11" i="42"/>
  <c r="L11" i="42"/>
  <c r="Q10" i="42"/>
  <c r="L10" i="42"/>
  <c r="Q9" i="42"/>
  <c r="L9" i="42"/>
  <c r="Q8" i="42"/>
  <c r="L8" i="42"/>
  <c r="P7" i="42"/>
  <c r="O7" i="42"/>
  <c r="N7" i="42"/>
  <c r="M7" i="42"/>
  <c r="K7" i="42"/>
  <c r="J7" i="42"/>
  <c r="I7" i="42"/>
  <c r="H7" i="42"/>
  <c r="P6" i="42"/>
  <c r="O6" i="42"/>
  <c r="N6" i="42"/>
  <c r="M6" i="42"/>
  <c r="K6" i="42"/>
  <c r="J6" i="42"/>
  <c r="I6" i="42"/>
  <c r="H6" i="42"/>
  <c r="Q25" i="41"/>
  <c r="L25" i="41"/>
  <c r="Q24" i="41"/>
  <c r="L24" i="41"/>
  <c r="Q23" i="41"/>
  <c r="L23" i="41"/>
  <c r="Q22" i="41"/>
  <c r="L22" i="41"/>
  <c r="Q21" i="41"/>
  <c r="L21" i="41"/>
  <c r="Q20" i="41"/>
  <c r="L20" i="41"/>
  <c r="Q19" i="41"/>
  <c r="L19" i="41"/>
  <c r="Q18" i="41"/>
  <c r="L18" i="41"/>
  <c r="Q17" i="41"/>
  <c r="L17" i="41"/>
  <c r="Q16" i="41"/>
  <c r="L16" i="41"/>
  <c r="Q15" i="41"/>
  <c r="L15" i="41"/>
  <c r="Q14" i="41"/>
  <c r="L14" i="41"/>
  <c r="Q13" i="41"/>
  <c r="L13" i="41"/>
  <c r="Q12" i="41"/>
  <c r="L12" i="41"/>
  <c r="Q11" i="41"/>
  <c r="L11" i="41"/>
  <c r="Q10" i="41"/>
  <c r="L10" i="41"/>
  <c r="Q9" i="41"/>
  <c r="L9" i="41"/>
  <c r="Q8" i="41"/>
  <c r="L8" i="41"/>
  <c r="P7" i="41"/>
  <c r="O7" i="41"/>
  <c r="N7" i="41"/>
  <c r="M7" i="41"/>
  <c r="K7" i="41"/>
  <c r="J7" i="41"/>
  <c r="I7" i="41"/>
  <c r="H7" i="41"/>
  <c r="P6" i="41"/>
  <c r="O6" i="41"/>
  <c r="N6" i="41"/>
  <c r="M6" i="41"/>
  <c r="K6" i="41"/>
  <c r="J6" i="41"/>
  <c r="I6" i="41"/>
  <c r="H6" i="41"/>
  <c r="Q25" i="40"/>
  <c r="L25" i="40"/>
  <c r="Q24" i="40"/>
  <c r="L24" i="40"/>
  <c r="Q23" i="40"/>
  <c r="L23" i="40"/>
  <c r="Q22" i="40"/>
  <c r="L22" i="40"/>
  <c r="Q21" i="40"/>
  <c r="L21" i="40"/>
  <c r="Q20" i="40"/>
  <c r="L20" i="40"/>
  <c r="Q19" i="40"/>
  <c r="L19" i="40"/>
  <c r="Q18" i="40"/>
  <c r="L18" i="40"/>
  <c r="Q17" i="40"/>
  <c r="L17" i="40"/>
  <c r="Q16" i="40"/>
  <c r="L16" i="40"/>
  <c r="Q15" i="40"/>
  <c r="L15" i="40"/>
  <c r="Q14" i="40"/>
  <c r="L14" i="40"/>
  <c r="Q13" i="40"/>
  <c r="L13" i="40"/>
  <c r="Q12" i="40"/>
  <c r="L12" i="40"/>
  <c r="Q11" i="40"/>
  <c r="L11" i="40"/>
  <c r="Q10" i="40"/>
  <c r="L10" i="40"/>
  <c r="Q9" i="40"/>
  <c r="L9" i="40"/>
  <c r="Q8" i="40"/>
  <c r="L8" i="40"/>
  <c r="P7" i="40"/>
  <c r="O7" i="40"/>
  <c r="N7" i="40"/>
  <c r="M7" i="40"/>
  <c r="K7" i="40"/>
  <c r="J7" i="40"/>
  <c r="I7" i="40"/>
  <c r="H7" i="40"/>
  <c r="P6" i="40"/>
  <c r="O6" i="40"/>
  <c r="N6" i="40"/>
  <c r="M6" i="40"/>
  <c r="K6" i="40"/>
  <c r="J6" i="40"/>
  <c r="I6" i="40"/>
  <c r="H6" i="40"/>
  <c r="Q25" i="34"/>
  <c r="L25" i="34"/>
  <c r="Q24" i="34"/>
  <c r="L24" i="34"/>
  <c r="Q23" i="34"/>
  <c r="L23" i="34"/>
  <c r="Q22" i="34"/>
  <c r="L22" i="34"/>
  <c r="Q21" i="34"/>
  <c r="L21" i="34"/>
  <c r="Q20" i="34"/>
  <c r="L20" i="34"/>
  <c r="Q19" i="34"/>
  <c r="L19" i="34"/>
  <c r="Q18" i="34"/>
  <c r="L18" i="34"/>
  <c r="Q17" i="34"/>
  <c r="L17" i="34"/>
  <c r="Q16" i="34"/>
  <c r="L16" i="34"/>
  <c r="Q15" i="34"/>
  <c r="L15" i="34"/>
  <c r="Q14" i="34"/>
  <c r="L14" i="34"/>
  <c r="Q13" i="34"/>
  <c r="L13" i="34"/>
  <c r="Q12" i="34"/>
  <c r="L12" i="34"/>
  <c r="Q11" i="34"/>
  <c r="L11" i="34"/>
  <c r="Q10" i="34"/>
  <c r="L10" i="34"/>
  <c r="Q9" i="34"/>
  <c r="L9" i="34"/>
  <c r="Q8" i="34"/>
  <c r="L8" i="34"/>
  <c r="P7" i="34"/>
  <c r="O7" i="34"/>
  <c r="N7" i="34"/>
  <c r="M7" i="34"/>
  <c r="K7" i="34"/>
  <c r="J7" i="34"/>
  <c r="I7" i="34"/>
  <c r="H7" i="34"/>
  <c r="P6" i="34"/>
  <c r="O6" i="34"/>
  <c r="N6" i="34"/>
  <c r="M6" i="34"/>
  <c r="K6" i="34"/>
  <c r="J6" i="34"/>
  <c r="I6" i="34"/>
  <c r="H6" i="34"/>
  <c r="Q25" i="33"/>
  <c r="L25" i="33"/>
  <c r="Q24" i="33"/>
  <c r="L24" i="33"/>
  <c r="Q23" i="33"/>
  <c r="L23" i="33"/>
  <c r="Q22" i="33"/>
  <c r="L22" i="33"/>
  <c r="Q21" i="33"/>
  <c r="L21" i="33"/>
  <c r="Q20" i="33"/>
  <c r="L20" i="33"/>
  <c r="Q19" i="33"/>
  <c r="L19" i="33"/>
  <c r="Q18" i="33"/>
  <c r="L18" i="33"/>
  <c r="Q17" i="33"/>
  <c r="L17" i="33"/>
  <c r="Q16" i="33"/>
  <c r="L16" i="33"/>
  <c r="Q15" i="33"/>
  <c r="L15" i="33"/>
  <c r="Q14" i="33"/>
  <c r="L14" i="33"/>
  <c r="Q13" i="33"/>
  <c r="L13" i="33"/>
  <c r="Q12" i="33"/>
  <c r="L12" i="33"/>
  <c r="Q11" i="33"/>
  <c r="L11" i="33"/>
  <c r="Q10" i="33"/>
  <c r="L10" i="33"/>
  <c r="Q9" i="33"/>
  <c r="L9" i="33"/>
  <c r="Q8" i="33"/>
  <c r="L8" i="33"/>
  <c r="P7" i="33"/>
  <c r="O7" i="33"/>
  <c r="N7" i="33"/>
  <c r="M7" i="33"/>
  <c r="K7" i="33"/>
  <c r="J7" i="33"/>
  <c r="I7" i="33"/>
  <c r="H7" i="33"/>
  <c r="P6" i="33"/>
  <c r="O6" i="33"/>
  <c r="N6" i="33"/>
  <c r="M6" i="33"/>
  <c r="K6" i="33"/>
  <c r="J6" i="33"/>
  <c r="I6" i="33"/>
  <c r="H6" i="33"/>
  <c r="Q8" i="32"/>
  <c r="R8" i="32" s="1"/>
  <c r="Q9" i="32"/>
  <c r="Q10" i="32"/>
  <c r="Q11" i="32"/>
  <c r="Q12" i="32"/>
  <c r="Q13" i="32"/>
  <c r="Q14" i="32"/>
  <c r="Q15" i="32"/>
  <c r="Q16" i="32"/>
  <c r="Q17" i="32"/>
  <c r="Q18" i="32"/>
  <c r="Q19" i="32"/>
  <c r="Q20" i="32"/>
  <c r="Q21" i="32"/>
  <c r="Q22" i="32"/>
  <c r="Q23" i="32"/>
  <c r="Q24" i="32"/>
  <c r="Q25" i="32"/>
  <c r="L9" i="32"/>
  <c r="L10" i="32"/>
  <c r="L11" i="32"/>
  <c r="L12" i="32"/>
  <c r="L13" i="32"/>
  <c r="L14" i="32"/>
  <c r="L15" i="32"/>
  <c r="L16" i="32"/>
  <c r="L17" i="32"/>
  <c r="L18" i="32"/>
  <c r="L19" i="32"/>
  <c r="L20" i="32"/>
  <c r="L21" i="32"/>
  <c r="L22" i="32"/>
  <c r="L23" i="32"/>
  <c r="L24" i="32"/>
  <c r="L25" i="32"/>
  <c r="G6" i="15"/>
  <c r="L6" i="42" l="1"/>
  <c r="Q6" i="42"/>
  <c r="L7" i="33"/>
  <c r="Q6" i="44"/>
  <c r="Q7" i="44"/>
  <c r="L6" i="44"/>
  <c r="L7" i="44"/>
  <c r="Q6" i="43"/>
  <c r="Q7" i="43"/>
  <c r="L6" i="43"/>
  <c r="L7" i="43"/>
  <c r="Q7" i="42"/>
  <c r="L7" i="42"/>
  <c r="Q6" i="41"/>
  <c r="Q7" i="41"/>
  <c r="L6" i="41"/>
  <c r="L7" i="41"/>
  <c r="Q6" i="40"/>
  <c r="Q7" i="40"/>
  <c r="L6" i="40"/>
  <c r="L7" i="40"/>
  <c r="Q7" i="34"/>
  <c r="Q6" i="34"/>
  <c r="L6" i="34"/>
  <c r="L7" i="34"/>
  <c r="Q7" i="33"/>
  <c r="Q6" i="33"/>
  <c r="L6" i="33"/>
  <c r="G6" i="29"/>
  <c r="Q8" i="29"/>
  <c r="Q9" i="29"/>
  <c r="Q10" i="29"/>
  <c r="Q11" i="29"/>
  <c r="Q12" i="29"/>
  <c r="Q13" i="29"/>
  <c r="Q14" i="29"/>
  <c r="Q15" i="29"/>
  <c r="Q16" i="29"/>
  <c r="Q17" i="29"/>
  <c r="Q18" i="29"/>
  <c r="Q19" i="29"/>
  <c r="Q20" i="29"/>
  <c r="Q21" i="29"/>
  <c r="Q22" i="29"/>
  <c r="Q23" i="29"/>
  <c r="Q24" i="29"/>
  <c r="Q25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R6" i="42" l="1"/>
  <c r="R7" i="42"/>
  <c r="G8" i="15"/>
  <c r="R29" i="15"/>
  <c r="R28" i="15"/>
  <c r="R27" i="15"/>
  <c r="Z25" i="15" s="1"/>
  <c r="R26" i="15"/>
  <c r="Z24" i="15" s="1"/>
  <c r="R25" i="15"/>
  <c r="Z23" i="15" s="1"/>
  <c r="R24" i="15"/>
  <c r="Z22" i="15" s="1"/>
  <c r="R23" i="15"/>
  <c r="Z21" i="15" s="1"/>
  <c r="R22" i="15"/>
  <c r="Z20" i="15" s="1"/>
  <c r="R21" i="15"/>
  <c r="Z19" i="15" s="1"/>
  <c r="R20" i="15"/>
  <c r="Z18" i="15" s="1"/>
  <c r="Z17" i="15"/>
  <c r="Z16" i="15"/>
  <c r="R17" i="15"/>
  <c r="Z15" i="15" s="1"/>
  <c r="R16" i="15"/>
  <c r="Z14" i="15" s="1"/>
  <c r="R15" i="15"/>
  <c r="Z13" i="15" s="1"/>
  <c r="R14" i="15"/>
  <c r="Z12" i="15" s="1"/>
  <c r="AI12" i="15" s="1"/>
  <c r="R13" i="15"/>
  <c r="Z11" i="15" s="1"/>
  <c r="R12" i="15"/>
  <c r="Z10" i="15" s="1"/>
  <c r="AI10" i="15" s="1"/>
  <c r="Q29" i="15"/>
  <c r="Q28" i="15"/>
  <c r="Q27" i="15"/>
  <c r="Y25" i="15" s="1"/>
  <c r="Q26" i="15"/>
  <c r="Y24" i="15" s="1"/>
  <c r="Q25" i="15"/>
  <c r="Y23" i="15" s="1"/>
  <c r="Q24" i="15"/>
  <c r="Y22" i="15" s="1"/>
  <c r="AH22" i="15" s="1"/>
  <c r="Q23" i="15"/>
  <c r="Y21" i="15" s="1"/>
  <c r="Q22" i="15"/>
  <c r="Y20" i="15" s="1"/>
  <c r="Q21" i="15"/>
  <c r="Y19" i="15" s="1"/>
  <c r="Q20" i="15"/>
  <c r="Y18" i="15" s="1"/>
  <c r="Y17" i="15"/>
  <c r="Y16" i="15"/>
  <c r="Q17" i="15"/>
  <c r="Y15" i="15" s="1"/>
  <c r="Q16" i="15"/>
  <c r="Y14" i="15" s="1"/>
  <c r="AH14" i="15" s="1"/>
  <c r="Q15" i="15"/>
  <c r="Y13" i="15" s="1"/>
  <c r="Q14" i="15"/>
  <c r="Y12" i="15" s="1"/>
  <c r="Q13" i="15"/>
  <c r="Y11" i="15" s="1"/>
  <c r="Q12" i="15"/>
  <c r="Y10" i="15" s="1"/>
  <c r="AI20" i="15" l="1"/>
  <c r="AH24" i="15"/>
  <c r="AH10" i="15"/>
  <c r="AH18" i="15"/>
  <c r="AI24" i="15"/>
  <c r="AI16" i="15"/>
  <c r="AH12" i="15"/>
  <c r="AI22" i="15"/>
  <c r="AH20" i="15"/>
  <c r="AI18" i="15"/>
  <c r="AH16" i="15"/>
  <c r="AI14" i="15"/>
  <c r="Z27" i="15"/>
  <c r="Z26" i="15"/>
  <c r="Y26" i="15"/>
  <c r="Y27" i="15"/>
  <c r="AA27" i="15" s="1"/>
  <c r="AA25" i="15"/>
  <c r="AA22" i="15"/>
  <c r="AA21" i="15"/>
  <c r="AA18" i="15"/>
  <c r="AA17" i="15"/>
  <c r="AA14" i="15"/>
  <c r="AA13" i="15"/>
  <c r="AA10" i="15"/>
  <c r="AA11" i="15"/>
  <c r="AA15" i="15"/>
  <c r="AA19" i="15"/>
  <c r="AA23" i="15"/>
  <c r="AA16" i="15"/>
  <c r="AA20" i="15"/>
  <c r="AA24" i="15"/>
  <c r="AA12" i="15"/>
  <c r="S29" i="15"/>
  <c r="S20" i="15"/>
  <c r="S18" i="15"/>
  <c r="S16" i="15"/>
  <c r="S15" i="15"/>
  <c r="S14" i="15"/>
  <c r="S12" i="15"/>
  <c r="S13" i="15"/>
  <c r="S17" i="15"/>
  <c r="S19" i="15"/>
  <c r="S22" i="15"/>
  <c r="S24" i="15"/>
  <c r="S25" i="15"/>
  <c r="S27" i="15"/>
  <c r="S28" i="15"/>
  <c r="AJ22" i="15" l="1"/>
  <c r="AJ20" i="15"/>
  <c r="AJ18" i="15"/>
  <c r="AJ16" i="15"/>
  <c r="AJ14" i="15"/>
  <c r="AJ12" i="15"/>
  <c r="AJ10" i="15"/>
  <c r="AI26" i="15"/>
  <c r="AA26" i="15"/>
  <c r="AJ26" i="15" s="1"/>
  <c r="AH26" i="15"/>
  <c r="AJ24" i="15"/>
  <c r="S26" i="15"/>
  <c r="S23" i="15"/>
  <c r="S21" i="15"/>
  <c r="U25" i="44"/>
  <c r="R25" i="44"/>
  <c r="U24" i="44"/>
  <c r="R24" i="44"/>
  <c r="U23" i="44"/>
  <c r="R23" i="44"/>
  <c r="U22" i="44"/>
  <c r="R22" i="44"/>
  <c r="U21" i="44"/>
  <c r="R21" i="44"/>
  <c r="U20" i="44"/>
  <c r="R20" i="44"/>
  <c r="U19" i="44"/>
  <c r="R19" i="44"/>
  <c r="U18" i="44"/>
  <c r="R18" i="44"/>
  <c r="U17" i="44"/>
  <c r="R17" i="44"/>
  <c r="U16" i="44"/>
  <c r="R16" i="44"/>
  <c r="U15" i="44"/>
  <c r="R15" i="44"/>
  <c r="U14" i="44"/>
  <c r="R14" i="44"/>
  <c r="U13" i="44"/>
  <c r="R13" i="44"/>
  <c r="U12" i="44"/>
  <c r="R12" i="44"/>
  <c r="U11" i="44"/>
  <c r="R11" i="44"/>
  <c r="U10" i="44"/>
  <c r="R10" i="44"/>
  <c r="U9" i="44"/>
  <c r="R9" i="44"/>
  <c r="U8" i="44"/>
  <c r="R8" i="44"/>
  <c r="T7" i="44"/>
  <c r="U29" i="15" s="1"/>
  <c r="S7" i="44"/>
  <c r="R7" i="44"/>
  <c r="T6" i="44"/>
  <c r="U28" i="15" s="1"/>
  <c r="S6" i="44"/>
  <c r="R6" i="44"/>
  <c r="G6" i="44"/>
  <c r="G28" i="15" s="1"/>
  <c r="U25" i="43"/>
  <c r="R25" i="43"/>
  <c r="U24" i="43"/>
  <c r="R24" i="43"/>
  <c r="U23" i="43"/>
  <c r="R23" i="43"/>
  <c r="U22" i="43"/>
  <c r="R22" i="43"/>
  <c r="U21" i="43"/>
  <c r="R21" i="43"/>
  <c r="U20" i="43"/>
  <c r="R20" i="43"/>
  <c r="U19" i="43"/>
  <c r="R19" i="43"/>
  <c r="U18" i="43"/>
  <c r="R18" i="43"/>
  <c r="U17" i="43"/>
  <c r="R17" i="43"/>
  <c r="U16" i="43"/>
  <c r="R16" i="43"/>
  <c r="U15" i="43"/>
  <c r="R15" i="43"/>
  <c r="U14" i="43"/>
  <c r="R14" i="43"/>
  <c r="U13" i="43"/>
  <c r="U12" i="43"/>
  <c r="U11" i="43"/>
  <c r="R11" i="43"/>
  <c r="U10" i="43"/>
  <c r="R10" i="43"/>
  <c r="U9" i="43"/>
  <c r="R9" i="43"/>
  <c r="U8" i="43"/>
  <c r="R8" i="43"/>
  <c r="T7" i="43"/>
  <c r="U27" i="15" s="1"/>
  <c r="AC25" i="15" s="1"/>
  <c r="S7" i="43"/>
  <c r="R7" i="43"/>
  <c r="T6" i="43"/>
  <c r="U26" i="15" s="1"/>
  <c r="AC24" i="15" s="1"/>
  <c r="S6" i="43"/>
  <c r="R6" i="43"/>
  <c r="G6" i="43"/>
  <c r="G26" i="15" s="1"/>
  <c r="U25" i="42"/>
  <c r="R25" i="42"/>
  <c r="U24" i="42"/>
  <c r="R24" i="42"/>
  <c r="U23" i="42"/>
  <c r="R23" i="42"/>
  <c r="U22" i="42"/>
  <c r="R22" i="42"/>
  <c r="U21" i="42"/>
  <c r="R21" i="42"/>
  <c r="U20" i="42"/>
  <c r="R20" i="42"/>
  <c r="U19" i="42"/>
  <c r="R19" i="42"/>
  <c r="U18" i="42"/>
  <c r="R18" i="42"/>
  <c r="U17" i="42"/>
  <c r="R17" i="42"/>
  <c r="U16" i="42"/>
  <c r="R16" i="42"/>
  <c r="U15" i="42"/>
  <c r="R15" i="42"/>
  <c r="U14" i="42"/>
  <c r="R14" i="42"/>
  <c r="U13" i="42"/>
  <c r="R13" i="42"/>
  <c r="U12" i="42"/>
  <c r="R12" i="42"/>
  <c r="U11" i="42"/>
  <c r="R11" i="42"/>
  <c r="U10" i="42"/>
  <c r="R10" i="42"/>
  <c r="U9" i="42"/>
  <c r="R9" i="42"/>
  <c r="U8" i="42"/>
  <c r="R8" i="42"/>
  <c r="T7" i="42"/>
  <c r="U25" i="15" s="1"/>
  <c r="AC23" i="15" s="1"/>
  <c r="S7" i="42"/>
  <c r="T6" i="42"/>
  <c r="U24" i="15" s="1"/>
  <c r="AC22" i="15" s="1"/>
  <c r="S6" i="42"/>
  <c r="G6" i="42"/>
  <c r="G24" i="15" s="1"/>
  <c r="U25" i="41"/>
  <c r="U24" i="41"/>
  <c r="R24" i="41"/>
  <c r="U23" i="41"/>
  <c r="R23" i="41"/>
  <c r="U22" i="41"/>
  <c r="R22" i="41"/>
  <c r="U21" i="41"/>
  <c r="R21" i="41"/>
  <c r="U20" i="41"/>
  <c r="R20" i="41"/>
  <c r="U19" i="41"/>
  <c r="R19" i="41"/>
  <c r="U18" i="41"/>
  <c r="R18" i="41"/>
  <c r="U17" i="41"/>
  <c r="U16" i="41"/>
  <c r="U15" i="41"/>
  <c r="R15" i="41"/>
  <c r="U14" i="41"/>
  <c r="R14" i="41"/>
  <c r="U13" i="41"/>
  <c r="R13" i="41"/>
  <c r="U12" i="41"/>
  <c r="R12" i="41"/>
  <c r="U11" i="41"/>
  <c r="R11" i="41"/>
  <c r="U10" i="41"/>
  <c r="R10" i="41"/>
  <c r="U9" i="41"/>
  <c r="R9" i="41"/>
  <c r="U8" i="41"/>
  <c r="T7" i="41"/>
  <c r="U23" i="15" s="1"/>
  <c r="AC21" i="15" s="1"/>
  <c r="S7" i="41"/>
  <c r="R7" i="41"/>
  <c r="T6" i="41"/>
  <c r="U22" i="15" s="1"/>
  <c r="AC20" i="15" s="1"/>
  <c r="S6" i="41"/>
  <c r="R6" i="41"/>
  <c r="U25" i="40"/>
  <c r="R25" i="40"/>
  <c r="U24" i="40"/>
  <c r="R24" i="40"/>
  <c r="U23" i="40"/>
  <c r="R23" i="40"/>
  <c r="U22" i="40"/>
  <c r="R22" i="40"/>
  <c r="U21" i="40"/>
  <c r="R21" i="40"/>
  <c r="U20" i="40"/>
  <c r="R20" i="40"/>
  <c r="U19" i="40"/>
  <c r="R19" i="40"/>
  <c r="U18" i="40"/>
  <c r="R18" i="40"/>
  <c r="U17" i="40"/>
  <c r="R17" i="40"/>
  <c r="U16" i="40"/>
  <c r="R16" i="40"/>
  <c r="U15" i="40"/>
  <c r="R15" i="40"/>
  <c r="U14" i="40"/>
  <c r="R14" i="40"/>
  <c r="U13" i="40"/>
  <c r="R13" i="40"/>
  <c r="U12" i="40"/>
  <c r="R12" i="40"/>
  <c r="U11" i="40"/>
  <c r="R11" i="40"/>
  <c r="U10" i="40"/>
  <c r="R10" i="40"/>
  <c r="U9" i="40"/>
  <c r="R9" i="40"/>
  <c r="U8" i="40"/>
  <c r="R8" i="40"/>
  <c r="T7" i="40"/>
  <c r="U21" i="15" s="1"/>
  <c r="AC19" i="15" s="1"/>
  <c r="S7" i="40"/>
  <c r="R7" i="40"/>
  <c r="T6" i="40"/>
  <c r="U20" i="15" s="1"/>
  <c r="AC18" i="15" s="1"/>
  <c r="S6" i="40"/>
  <c r="R6" i="40"/>
  <c r="G6" i="40"/>
  <c r="G20" i="15" s="1"/>
  <c r="AC17" i="15"/>
  <c r="AC16" i="15"/>
  <c r="AL16" i="15" s="1"/>
  <c r="U17" i="15"/>
  <c r="AC15" i="15" s="1"/>
  <c r="U16" i="15"/>
  <c r="AC14" i="15" s="1"/>
  <c r="G16" i="15"/>
  <c r="U25" i="34"/>
  <c r="R25" i="34"/>
  <c r="U24" i="34"/>
  <c r="R24" i="34"/>
  <c r="U23" i="34"/>
  <c r="R23" i="34"/>
  <c r="U22" i="34"/>
  <c r="R22" i="34"/>
  <c r="U21" i="34"/>
  <c r="R21" i="34"/>
  <c r="U20" i="34"/>
  <c r="R20" i="34"/>
  <c r="U19" i="34"/>
  <c r="R19" i="34"/>
  <c r="U18" i="34"/>
  <c r="R18" i="34"/>
  <c r="U17" i="34"/>
  <c r="R17" i="34"/>
  <c r="U16" i="34"/>
  <c r="R16" i="34"/>
  <c r="U15" i="34"/>
  <c r="R15" i="34"/>
  <c r="U14" i="34"/>
  <c r="R14" i="34"/>
  <c r="U13" i="34"/>
  <c r="R13" i="34"/>
  <c r="U12" i="34"/>
  <c r="R12" i="34"/>
  <c r="U11" i="34"/>
  <c r="R11" i="34"/>
  <c r="U10" i="34"/>
  <c r="R10" i="34"/>
  <c r="U9" i="34"/>
  <c r="R9" i="34"/>
  <c r="U8" i="34"/>
  <c r="R8" i="34"/>
  <c r="T7" i="34"/>
  <c r="U15" i="15" s="1"/>
  <c r="AC13" i="15" s="1"/>
  <c r="S7" i="34"/>
  <c r="R7" i="34"/>
  <c r="T6" i="34"/>
  <c r="U14" i="15" s="1"/>
  <c r="AC12" i="15" s="1"/>
  <c r="S6" i="34"/>
  <c r="R6" i="34"/>
  <c r="G6" i="34"/>
  <c r="G14" i="15" s="1"/>
  <c r="U25" i="33"/>
  <c r="R25" i="33"/>
  <c r="U24" i="33"/>
  <c r="R24" i="33"/>
  <c r="U23" i="33"/>
  <c r="R23" i="33"/>
  <c r="U22" i="33"/>
  <c r="R22" i="33"/>
  <c r="U21" i="33"/>
  <c r="R21" i="33"/>
  <c r="U20" i="33"/>
  <c r="R20" i="33"/>
  <c r="U19" i="33"/>
  <c r="R19" i="33"/>
  <c r="U18" i="33"/>
  <c r="R18" i="33"/>
  <c r="U17" i="33"/>
  <c r="R17" i="33"/>
  <c r="U16" i="33"/>
  <c r="R16" i="33"/>
  <c r="U15" i="33"/>
  <c r="R15" i="33"/>
  <c r="U14" i="33"/>
  <c r="R14" i="33"/>
  <c r="U13" i="33"/>
  <c r="R13" i="33"/>
  <c r="U12" i="33"/>
  <c r="R12" i="33"/>
  <c r="U11" i="33"/>
  <c r="R11" i="33"/>
  <c r="U10" i="33"/>
  <c r="R10" i="33"/>
  <c r="U9" i="33"/>
  <c r="R9" i="33"/>
  <c r="U8" i="33"/>
  <c r="R8" i="33"/>
  <c r="T7" i="33"/>
  <c r="U13" i="15" s="1"/>
  <c r="AC11" i="15" s="1"/>
  <c r="S7" i="33"/>
  <c r="R7" i="33"/>
  <c r="T6" i="33"/>
  <c r="U12" i="15" s="1"/>
  <c r="AC10" i="15" s="1"/>
  <c r="S6" i="33"/>
  <c r="R6" i="33"/>
  <c r="G6" i="33"/>
  <c r="G12" i="15" s="1"/>
  <c r="U25" i="32"/>
  <c r="R25" i="32"/>
  <c r="U24" i="32"/>
  <c r="R24" i="32"/>
  <c r="U23" i="32"/>
  <c r="R23" i="32"/>
  <c r="U22" i="32"/>
  <c r="R22" i="32"/>
  <c r="U21" i="32"/>
  <c r="R21" i="32"/>
  <c r="U20" i="32"/>
  <c r="R20" i="32"/>
  <c r="U19" i="32"/>
  <c r="R19" i="32"/>
  <c r="U18" i="32"/>
  <c r="R18" i="32"/>
  <c r="U17" i="32"/>
  <c r="R17" i="32"/>
  <c r="U16" i="32"/>
  <c r="R16" i="32"/>
  <c r="U15" i="32"/>
  <c r="R15" i="32"/>
  <c r="U14" i="32"/>
  <c r="R14" i="32"/>
  <c r="U13" i="32"/>
  <c r="R13" i="32"/>
  <c r="U12" i="32"/>
  <c r="R12" i="32"/>
  <c r="U11" i="32"/>
  <c r="R11" i="32"/>
  <c r="U10" i="32"/>
  <c r="R10" i="32"/>
  <c r="U9" i="32"/>
  <c r="R9" i="32"/>
  <c r="U8" i="32"/>
  <c r="T7" i="32"/>
  <c r="U11" i="15" s="1"/>
  <c r="AC9" i="15" s="1"/>
  <c r="S7" i="32"/>
  <c r="P7" i="32"/>
  <c r="O7" i="32"/>
  <c r="N7" i="32"/>
  <c r="M7" i="32"/>
  <c r="K7" i="32"/>
  <c r="J7" i="32"/>
  <c r="I7" i="32"/>
  <c r="H7" i="32"/>
  <c r="T6" i="32"/>
  <c r="U10" i="15" s="1"/>
  <c r="AC8" i="15" s="1"/>
  <c r="S6" i="32"/>
  <c r="P6" i="32"/>
  <c r="O6" i="32"/>
  <c r="N6" i="32"/>
  <c r="M6" i="32"/>
  <c r="K6" i="32"/>
  <c r="J6" i="32"/>
  <c r="I6" i="32"/>
  <c r="H6" i="32"/>
  <c r="G6" i="32"/>
  <c r="G10" i="15" s="1"/>
  <c r="U25" i="29"/>
  <c r="U24" i="29"/>
  <c r="U23" i="29"/>
  <c r="U22" i="29"/>
  <c r="U21" i="29"/>
  <c r="U20" i="29"/>
  <c r="U19" i="29"/>
  <c r="U18" i="29"/>
  <c r="U17" i="29"/>
  <c r="U16" i="29"/>
  <c r="U15" i="29"/>
  <c r="U14" i="29"/>
  <c r="U13" i="29"/>
  <c r="U12" i="29"/>
  <c r="U11" i="29"/>
  <c r="U10" i="29"/>
  <c r="U9" i="29"/>
  <c r="U8" i="29"/>
  <c r="T7" i="29"/>
  <c r="U9" i="15" s="1"/>
  <c r="AC7" i="15" s="1"/>
  <c r="S7" i="29"/>
  <c r="P7" i="29"/>
  <c r="O7" i="29"/>
  <c r="N7" i="29"/>
  <c r="M7" i="29"/>
  <c r="K7" i="29"/>
  <c r="J7" i="29"/>
  <c r="I7" i="29"/>
  <c r="H7" i="29"/>
  <c r="T6" i="29"/>
  <c r="U8" i="15" s="1"/>
  <c r="AC6" i="15" s="1"/>
  <c r="S6" i="29"/>
  <c r="P6" i="29"/>
  <c r="O6" i="29"/>
  <c r="N6" i="29"/>
  <c r="M6" i="29"/>
  <c r="K6" i="29"/>
  <c r="J6" i="29"/>
  <c r="I6" i="29"/>
  <c r="H6" i="29"/>
  <c r="U6" i="43" l="1"/>
  <c r="L7" i="29"/>
  <c r="AL24" i="15"/>
  <c r="AL14" i="15"/>
  <c r="AL22" i="15"/>
  <c r="AL18" i="15"/>
  <c r="AL8" i="15"/>
  <c r="AL6" i="15"/>
  <c r="AL20" i="15"/>
  <c r="E6" i="40"/>
  <c r="E20" i="15" s="1"/>
  <c r="AL12" i="15"/>
  <c r="AL10" i="15"/>
  <c r="L6" i="29"/>
  <c r="AC27" i="15"/>
  <c r="AC32" i="15" s="1"/>
  <c r="AC26" i="15"/>
  <c r="E6" i="41"/>
  <c r="E22" i="15" s="1"/>
  <c r="E7" i="41"/>
  <c r="E23" i="15" s="1"/>
  <c r="G22" i="15"/>
  <c r="E6" i="42"/>
  <c r="E24" i="15" s="1"/>
  <c r="E7" i="29"/>
  <c r="E6" i="29"/>
  <c r="Q7" i="29"/>
  <c r="R9" i="15" s="1"/>
  <c r="Z7" i="15" s="1"/>
  <c r="Q6" i="29"/>
  <c r="R8" i="15" s="1"/>
  <c r="Z6" i="15" s="1"/>
  <c r="U6" i="44"/>
  <c r="E6" i="44"/>
  <c r="E28" i="15" s="1"/>
  <c r="T28" i="15"/>
  <c r="U7" i="44"/>
  <c r="E7" i="44"/>
  <c r="E29" i="15" s="1"/>
  <c r="T29" i="15"/>
  <c r="E7" i="43"/>
  <c r="E27" i="15" s="1"/>
  <c r="T27" i="15"/>
  <c r="E6" i="43"/>
  <c r="E26" i="15" s="1"/>
  <c r="T26" i="15"/>
  <c r="U7" i="43"/>
  <c r="U7" i="42"/>
  <c r="E7" i="42"/>
  <c r="T25" i="15"/>
  <c r="T24" i="15"/>
  <c r="U6" i="42"/>
  <c r="T22" i="15"/>
  <c r="U7" i="41"/>
  <c r="T23" i="15"/>
  <c r="U6" i="41"/>
  <c r="U7" i="40"/>
  <c r="E7" i="40"/>
  <c r="E21" i="15" s="1"/>
  <c r="T21" i="15"/>
  <c r="T20" i="15"/>
  <c r="U6" i="40"/>
  <c r="E6" i="35"/>
  <c r="E16" i="15" s="1"/>
  <c r="T16" i="15"/>
  <c r="E7" i="35"/>
  <c r="T17" i="15"/>
  <c r="E6" i="34"/>
  <c r="E14" i="15" s="1"/>
  <c r="T14" i="15"/>
  <c r="U7" i="34"/>
  <c r="E7" i="34"/>
  <c r="E15" i="15" s="1"/>
  <c r="T15" i="15"/>
  <c r="U6" i="34"/>
  <c r="E7" i="33"/>
  <c r="E13" i="15" s="1"/>
  <c r="T13" i="15"/>
  <c r="U7" i="33"/>
  <c r="U6" i="33"/>
  <c r="E6" i="33"/>
  <c r="E12" i="15" s="1"/>
  <c r="T12" i="15"/>
  <c r="U6" i="32"/>
  <c r="T10" i="15"/>
  <c r="U7" i="32"/>
  <c r="T11" i="15"/>
  <c r="Q7" i="32"/>
  <c r="R11" i="15" s="1"/>
  <c r="Z9" i="15" s="1"/>
  <c r="Q6" i="32"/>
  <c r="R10" i="15" s="1"/>
  <c r="Z8" i="15" s="1"/>
  <c r="L7" i="32"/>
  <c r="Q11" i="15" s="1"/>
  <c r="Y9" i="15" s="1"/>
  <c r="L6" i="32"/>
  <c r="E6" i="32"/>
  <c r="E10" i="15" s="1"/>
  <c r="E7" i="32"/>
  <c r="U6" i="29"/>
  <c r="T8" i="15"/>
  <c r="AB6" i="15" s="1"/>
  <c r="U7" i="29"/>
  <c r="T9" i="15"/>
  <c r="R13" i="29"/>
  <c r="R25" i="29"/>
  <c r="R22" i="29"/>
  <c r="R21" i="29"/>
  <c r="R18" i="29"/>
  <c r="R17" i="29"/>
  <c r="R14" i="29"/>
  <c r="R10" i="29"/>
  <c r="R9" i="29"/>
  <c r="R17" i="41"/>
  <c r="R8" i="41"/>
  <c r="R25" i="41"/>
  <c r="R16" i="41"/>
  <c r="R12" i="43"/>
  <c r="R13" i="43"/>
  <c r="R11" i="29"/>
  <c r="R12" i="29"/>
  <c r="R19" i="29"/>
  <c r="R20" i="29"/>
  <c r="R8" i="29"/>
  <c r="R15" i="29"/>
  <c r="R16" i="29"/>
  <c r="R23" i="29"/>
  <c r="R24" i="29"/>
  <c r="F8" i="1"/>
  <c r="F10" i="1"/>
  <c r="F12" i="1"/>
  <c r="F14" i="1"/>
  <c r="F16" i="1"/>
  <c r="F18" i="1"/>
  <c r="F20" i="1"/>
  <c r="F22" i="1"/>
  <c r="F24" i="1"/>
  <c r="X24" i="29" l="1"/>
  <c r="F24" i="29" s="1"/>
  <c r="X10" i="29"/>
  <c r="F10" i="29" s="1"/>
  <c r="X12" i="29"/>
  <c r="F12" i="29" s="1"/>
  <c r="X20" i="29"/>
  <c r="F20" i="29" s="1"/>
  <c r="X18" i="29"/>
  <c r="F18" i="29" s="1"/>
  <c r="X16" i="29"/>
  <c r="F16" i="29" s="1"/>
  <c r="X8" i="29"/>
  <c r="F8" i="29" s="1"/>
  <c r="X8" i="32" s="1"/>
  <c r="F8" i="32" s="1"/>
  <c r="X8" i="33" s="1"/>
  <c r="X22" i="29"/>
  <c r="F22" i="29" s="1"/>
  <c r="X14" i="29"/>
  <c r="F14" i="29" s="1"/>
  <c r="AI8" i="15"/>
  <c r="Z32" i="15"/>
  <c r="AD6" i="15"/>
  <c r="AI6" i="15"/>
  <c r="Z31" i="15"/>
  <c r="AC31" i="15"/>
  <c r="AL26" i="15"/>
  <c r="AL30" i="15" s="1"/>
  <c r="AC30" i="15"/>
  <c r="AA9" i="15"/>
  <c r="V28" i="15"/>
  <c r="AB26" i="15"/>
  <c r="V29" i="15"/>
  <c r="AB27" i="15"/>
  <c r="V26" i="15"/>
  <c r="AB24" i="15"/>
  <c r="V27" i="15"/>
  <c r="AB25" i="15"/>
  <c r="AD25" i="15" s="1"/>
  <c r="AE25" i="15" s="1"/>
  <c r="V24" i="15"/>
  <c r="AB22" i="15"/>
  <c r="V25" i="15"/>
  <c r="AB23" i="15"/>
  <c r="AD23" i="15" s="1"/>
  <c r="AE23" i="15" s="1"/>
  <c r="V22" i="15"/>
  <c r="AB20" i="15"/>
  <c r="V23" i="15"/>
  <c r="AB21" i="15"/>
  <c r="AD21" i="15" s="1"/>
  <c r="AE21" i="15" s="1"/>
  <c r="V20" i="15"/>
  <c r="AB18" i="15"/>
  <c r="V21" i="15"/>
  <c r="AB19" i="15"/>
  <c r="AD19" i="15" s="1"/>
  <c r="AE19" i="15" s="1"/>
  <c r="V19" i="15"/>
  <c r="AB17" i="15"/>
  <c r="AD17" i="15" s="1"/>
  <c r="AE17" i="15" s="1"/>
  <c r="V18" i="15"/>
  <c r="AB16" i="15"/>
  <c r="V16" i="15"/>
  <c r="AB14" i="15"/>
  <c r="V17" i="15"/>
  <c r="AB15" i="15"/>
  <c r="AD15" i="15" s="1"/>
  <c r="AE15" i="15" s="1"/>
  <c r="V15" i="15"/>
  <c r="AB13" i="15"/>
  <c r="AD13" i="15" s="1"/>
  <c r="AE13" i="15" s="1"/>
  <c r="V14" i="15"/>
  <c r="AB12" i="15"/>
  <c r="V12" i="15"/>
  <c r="AB10" i="15"/>
  <c r="V13" i="15"/>
  <c r="AB11" i="15"/>
  <c r="AD11" i="15" s="1"/>
  <c r="AE11" i="15" s="1"/>
  <c r="V11" i="15"/>
  <c r="AB9" i="15"/>
  <c r="AD9" i="15" s="1"/>
  <c r="V10" i="15"/>
  <c r="AB8" i="15"/>
  <c r="Z30" i="15"/>
  <c r="V9" i="15"/>
  <c r="AB7" i="15"/>
  <c r="AD7" i="15" s="1"/>
  <c r="V8" i="15"/>
  <c r="E25" i="15"/>
  <c r="E17" i="15"/>
  <c r="R6" i="32"/>
  <c r="S11" i="15"/>
  <c r="R7" i="32"/>
  <c r="Q10" i="15"/>
  <c r="E11" i="15"/>
  <c r="R6" i="29"/>
  <c r="E8" i="15" s="1"/>
  <c r="Q8" i="15"/>
  <c r="R7" i="29"/>
  <c r="E9" i="15" s="1"/>
  <c r="Q9" i="15"/>
  <c r="H6" i="1"/>
  <c r="R8" i="1"/>
  <c r="Y7" i="15" l="1"/>
  <c r="Y32" i="15" s="1"/>
  <c r="AI30" i="15"/>
  <c r="X6" i="29"/>
  <c r="F6" i="29" s="1"/>
  <c r="F8" i="15" s="1"/>
  <c r="X16" i="32"/>
  <c r="F16" i="32" s="1"/>
  <c r="X20" i="32"/>
  <c r="F20" i="32" s="1"/>
  <c r="X10" i="32"/>
  <c r="F10" i="32" s="1"/>
  <c r="X12" i="32"/>
  <c r="F12" i="32" s="1"/>
  <c r="X22" i="32"/>
  <c r="F22" i="32" s="1"/>
  <c r="X14" i="32"/>
  <c r="F14" i="32" s="1"/>
  <c r="X18" i="32"/>
  <c r="F18" i="32" s="1"/>
  <c r="X24" i="32"/>
  <c r="F24" i="32" s="1"/>
  <c r="AE9" i="15"/>
  <c r="Y6" i="15"/>
  <c r="AD22" i="15"/>
  <c r="AK22" i="15"/>
  <c r="AD20" i="15"/>
  <c r="AK20" i="15"/>
  <c r="AD18" i="15"/>
  <c r="AK18" i="15"/>
  <c r="AD16" i="15"/>
  <c r="AK16" i="15"/>
  <c r="AD14" i="15"/>
  <c r="AK14" i="15"/>
  <c r="AD12" i="15"/>
  <c r="AK12" i="15"/>
  <c r="AD10" i="15"/>
  <c r="AK10" i="15"/>
  <c r="AD8" i="15"/>
  <c r="AM8" i="15" s="1"/>
  <c r="AK8" i="15"/>
  <c r="AK6" i="15"/>
  <c r="AM6" i="15"/>
  <c r="AA6" i="15"/>
  <c r="AD27" i="15"/>
  <c r="AB32" i="15"/>
  <c r="AD26" i="15"/>
  <c r="AB31" i="15"/>
  <c r="AK26" i="15"/>
  <c r="AD24" i="15"/>
  <c r="AK24" i="15"/>
  <c r="S10" i="15"/>
  <c r="Y8" i="15"/>
  <c r="AB30" i="15"/>
  <c r="S8" i="15"/>
  <c r="S9" i="15"/>
  <c r="U8" i="1"/>
  <c r="Y31" i="15" l="1"/>
  <c r="AA7" i="15"/>
  <c r="AJ6" i="15" s="1"/>
  <c r="AH6" i="15"/>
  <c r="Y30" i="15"/>
  <c r="X24" i="33"/>
  <c r="F24" i="33" s="1"/>
  <c r="X16" i="33"/>
  <c r="F16" i="33" s="1"/>
  <c r="X18" i="33"/>
  <c r="F18" i="33" s="1"/>
  <c r="X22" i="33"/>
  <c r="F22" i="33" s="1"/>
  <c r="X10" i="33"/>
  <c r="F10" i="33" s="1"/>
  <c r="X14" i="33"/>
  <c r="F14" i="33" s="1"/>
  <c r="X12" i="33"/>
  <c r="F12" i="33" s="1"/>
  <c r="X20" i="33"/>
  <c r="F20" i="33" s="1"/>
  <c r="X6" i="32"/>
  <c r="F6" i="32" s="1"/>
  <c r="F10" i="15" s="1"/>
  <c r="AM22" i="15"/>
  <c r="AE22" i="15"/>
  <c r="AN22" i="15" s="1"/>
  <c r="AM20" i="15"/>
  <c r="AE20" i="15"/>
  <c r="AN20" i="15" s="1"/>
  <c r="AM18" i="15"/>
  <c r="AE18" i="15"/>
  <c r="AN18" i="15" s="1"/>
  <c r="AM16" i="15"/>
  <c r="AE16" i="15"/>
  <c r="AN16" i="15" s="1"/>
  <c r="AM14" i="15"/>
  <c r="AE14" i="15"/>
  <c r="AN14" i="15" s="1"/>
  <c r="AM12" i="15"/>
  <c r="AE12" i="15"/>
  <c r="AN12" i="15" s="1"/>
  <c r="AM10" i="15"/>
  <c r="AE10" i="15"/>
  <c r="AN10" i="15" s="1"/>
  <c r="AA8" i="15"/>
  <c r="AA31" i="15" s="1"/>
  <c r="AH8" i="15"/>
  <c r="AH30" i="15" s="1"/>
  <c r="AE7" i="15"/>
  <c r="AA32" i="15"/>
  <c r="AE6" i="15"/>
  <c r="AD32" i="15"/>
  <c r="AE27" i="15"/>
  <c r="AK30" i="15"/>
  <c r="AD31" i="15"/>
  <c r="AM26" i="15"/>
  <c r="AE26" i="15"/>
  <c r="AM24" i="15"/>
  <c r="AE24" i="15"/>
  <c r="AD30" i="15"/>
  <c r="F8" i="33"/>
  <c r="X8" i="34" s="1"/>
  <c r="X6" i="1"/>
  <c r="F6" i="1" s="1"/>
  <c r="F6" i="15" s="1"/>
  <c r="X6" i="33" l="1"/>
  <c r="F6" i="33" s="1"/>
  <c r="F12" i="15" s="1"/>
  <c r="X24" i="34"/>
  <c r="F24" i="34" s="1"/>
  <c r="X24" i="35" s="1"/>
  <c r="F24" i="35" s="1"/>
  <c r="X12" i="34"/>
  <c r="F12" i="34" s="1"/>
  <c r="X12" i="35" s="1"/>
  <c r="F12" i="35" s="1"/>
  <c r="X10" i="34"/>
  <c r="F10" i="34" s="1"/>
  <c r="X10" i="35" s="1"/>
  <c r="F10" i="35" s="1"/>
  <c r="X18" i="34"/>
  <c r="F18" i="34" s="1"/>
  <c r="X18" i="35" s="1"/>
  <c r="F18" i="35" s="1"/>
  <c r="X20" i="34"/>
  <c r="F20" i="34" s="1"/>
  <c r="X20" i="35" s="1"/>
  <c r="F20" i="35" s="1"/>
  <c r="X14" i="34"/>
  <c r="F14" i="34" s="1"/>
  <c r="X14" i="35" s="1"/>
  <c r="F14" i="35" s="1"/>
  <c r="X22" i="34"/>
  <c r="F22" i="34" s="1"/>
  <c r="X22" i="35" s="1"/>
  <c r="F22" i="35" s="1"/>
  <c r="X16" i="34"/>
  <c r="F16" i="34" s="1"/>
  <c r="X16" i="35" s="1"/>
  <c r="F16" i="35" s="1"/>
  <c r="AA30" i="15"/>
  <c r="AM30" i="15"/>
  <c r="AE8" i="15"/>
  <c r="AN8" i="15" s="1"/>
  <c r="AJ8" i="15"/>
  <c r="AJ30" i="15" s="1"/>
  <c r="AE32" i="15"/>
  <c r="AN6" i="15"/>
  <c r="AN26" i="15"/>
  <c r="AN24" i="15"/>
  <c r="F8" i="34"/>
  <c r="X8" i="35" s="1"/>
  <c r="X14" i="45" l="1"/>
  <c r="F14" i="45" s="1"/>
  <c r="X12" i="45"/>
  <c r="F12" i="45" s="1"/>
  <c r="X10" i="45"/>
  <c r="F10" i="45" s="1"/>
  <c r="X16" i="45"/>
  <c r="F16" i="45" s="1"/>
  <c r="X22" i="45"/>
  <c r="F22" i="45" s="1"/>
  <c r="X6" i="34"/>
  <c r="F6" i="34" s="1"/>
  <c r="F14" i="15" s="1"/>
  <c r="X18" i="45"/>
  <c r="F18" i="45" s="1"/>
  <c r="X20" i="45"/>
  <c r="F20" i="45" s="1"/>
  <c r="X24" i="45"/>
  <c r="F24" i="45" s="1"/>
  <c r="AE31" i="15"/>
  <c r="AE30" i="15"/>
  <c r="AN30" i="15"/>
  <c r="X6" i="35"/>
  <c r="F6" i="35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T7" i="1"/>
  <c r="U7" i="15" s="1"/>
  <c r="U31" i="15" s="1"/>
  <c r="T6" i="1"/>
  <c r="U6" i="15" s="1"/>
  <c r="S7" i="1"/>
  <c r="T7" i="15" s="1"/>
  <c r="T31" i="15" s="1"/>
  <c r="S6" i="1"/>
  <c r="T6" i="15" s="1"/>
  <c r="P7" i="1"/>
  <c r="P6" i="1"/>
  <c r="O7" i="1"/>
  <c r="O6" i="1"/>
  <c r="N7" i="1"/>
  <c r="N6" i="1"/>
  <c r="M7" i="1"/>
  <c r="M6" i="1"/>
  <c r="K7" i="1"/>
  <c r="K6" i="1"/>
  <c r="J7" i="1"/>
  <c r="J6" i="1"/>
  <c r="I7" i="1"/>
  <c r="I6" i="1"/>
  <c r="H7" i="1"/>
  <c r="X18" i="40" l="1"/>
  <c r="F18" i="40" s="1"/>
  <c r="X18" i="41" s="1"/>
  <c r="F18" i="41" s="1"/>
  <c r="X18" i="42" s="1"/>
  <c r="F18" i="42" s="1"/>
  <c r="X22" i="40"/>
  <c r="F22" i="40" s="1"/>
  <c r="X22" i="41" s="1"/>
  <c r="F22" i="41" s="1"/>
  <c r="X22" i="42" s="1"/>
  <c r="F22" i="42" s="1"/>
  <c r="X12" i="40"/>
  <c r="F12" i="40" s="1"/>
  <c r="X12" i="41" s="1"/>
  <c r="F12" i="41" s="1"/>
  <c r="X12" i="42" s="1"/>
  <c r="F12" i="42" s="1"/>
  <c r="X10" i="40"/>
  <c r="F10" i="40" s="1"/>
  <c r="X10" i="41" s="1"/>
  <c r="F10" i="41" s="1"/>
  <c r="X10" i="42" s="1"/>
  <c r="F10" i="42" s="1"/>
  <c r="X20" i="40"/>
  <c r="F20" i="40" s="1"/>
  <c r="X20" i="41" s="1"/>
  <c r="F20" i="41" s="1"/>
  <c r="X20" i="42" s="1"/>
  <c r="F20" i="42" s="1"/>
  <c r="X14" i="40"/>
  <c r="F14" i="40" s="1"/>
  <c r="X14" i="41" s="1"/>
  <c r="F14" i="41" s="1"/>
  <c r="X14" i="42" s="1"/>
  <c r="F14" i="42" s="1"/>
  <c r="X24" i="40"/>
  <c r="F24" i="40" s="1"/>
  <c r="X24" i="41" s="1"/>
  <c r="F24" i="41" s="1"/>
  <c r="X24" i="42" s="1"/>
  <c r="F24" i="42" s="1"/>
  <c r="X16" i="40"/>
  <c r="F16" i="40" s="1"/>
  <c r="X16" i="41" s="1"/>
  <c r="F16" i="41" s="1"/>
  <c r="X16" i="42" s="1"/>
  <c r="F16" i="42" s="1"/>
  <c r="L6" i="1"/>
  <c r="Q6" i="15" s="1"/>
  <c r="Q30" i="15" s="1"/>
  <c r="U33" i="15"/>
  <c r="U30" i="15"/>
  <c r="U32" i="15" s="1"/>
  <c r="T33" i="15"/>
  <c r="T30" i="15"/>
  <c r="T32" i="15" s="1"/>
  <c r="F16" i="15"/>
  <c r="F8" i="35"/>
  <c r="E6" i="1"/>
  <c r="E6" i="15" s="1"/>
  <c r="Q7" i="1"/>
  <c r="R7" i="15" s="1"/>
  <c r="R31" i="15" s="1"/>
  <c r="Q6" i="1"/>
  <c r="R6" i="15" s="1"/>
  <c r="L7" i="1"/>
  <c r="Q7" i="15" s="1"/>
  <c r="Q31" i="15" s="1"/>
  <c r="E7" i="1"/>
  <c r="V7" i="15"/>
  <c r="V31" i="15" s="1"/>
  <c r="V6" i="15"/>
  <c r="U7" i="1"/>
  <c r="U6" i="1"/>
  <c r="X24" i="43" l="1"/>
  <c r="F24" i="43" s="1"/>
  <c r="X16" i="43"/>
  <c r="F16" i="43" s="1"/>
  <c r="X14" i="43"/>
  <c r="F14" i="43" s="1"/>
  <c r="X10" i="43"/>
  <c r="F10" i="43" s="1"/>
  <c r="X22" i="43"/>
  <c r="F22" i="43" s="1"/>
  <c r="X20" i="43"/>
  <c r="F20" i="43" s="1"/>
  <c r="X12" i="43"/>
  <c r="F12" i="43" s="1"/>
  <c r="X18" i="43"/>
  <c r="F18" i="43" s="1"/>
  <c r="X8" i="45"/>
  <c r="F8" i="45" s="1"/>
  <c r="X8" i="40" s="1"/>
  <c r="V30" i="15"/>
  <c r="V32" i="15" s="1"/>
  <c r="V33" i="15"/>
  <c r="R33" i="15"/>
  <c r="R30" i="15"/>
  <c r="R32" i="15" s="1"/>
  <c r="Q32" i="15"/>
  <c r="Q33" i="15"/>
  <c r="S7" i="15"/>
  <c r="S31" i="15" s="1"/>
  <c r="S6" i="15"/>
  <c r="R7" i="1"/>
  <c r="E7" i="15" s="1"/>
  <c r="R6" i="1"/>
  <c r="R10" i="1"/>
  <c r="R11" i="1"/>
  <c r="R12" i="1"/>
  <c r="R13" i="1"/>
  <c r="R14" i="1"/>
  <c r="R15" i="1"/>
  <c r="R16" i="1"/>
  <c r="R19" i="1"/>
  <c r="R20" i="1"/>
  <c r="R24" i="1"/>
  <c r="X12" i="44" l="1"/>
  <c r="F12" i="44" s="1"/>
  <c r="X22" i="44"/>
  <c r="F22" i="44" s="1"/>
  <c r="F8" i="40"/>
  <c r="X8" i="41" s="1"/>
  <c r="X6" i="40"/>
  <c r="F6" i="40" s="1"/>
  <c r="X16" i="44"/>
  <c r="F16" i="44" s="1"/>
  <c r="X10" i="44"/>
  <c r="F10" i="44" s="1"/>
  <c r="X14" i="44"/>
  <c r="F14" i="44" s="1"/>
  <c r="X18" i="44"/>
  <c r="F18" i="44" s="1"/>
  <c r="X24" i="44"/>
  <c r="F24" i="44" s="1"/>
  <c r="X20" i="44"/>
  <c r="F20" i="44" s="1"/>
  <c r="X6" i="45"/>
  <c r="F6" i="45" s="1"/>
  <c r="F18" i="15" s="1"/>
  <c r="S33" i="15"/>
  <c r="S30" i="15"/>
  <c r="S32" i="15" s="1"/>
  <c r="F21" i="15"/>
  <c r="F19" i="15"/>
  <c r="F17" i="15"/>
  <c r="G19" i="15"/>
  <c r="G25" i="15"/>
  <c r="G23" i="15"/>
  <c r="G29" i="15"/>
  <c r="G21" i="15"/>
  <c r="G13" i="15"/>
  <c r="F29" i="15"/>
  <c r="F13" i="15"/>
  <c r="G17" i="15"/>
  <c r="F25" i="15"/>
  <c r="G15" i="15"/>
  <c r="F15" i="15"/>
  <c r="G27" i="15"/>
  <c r="G11" i="15"/>
  <c r="F7" i="15"/>
  <c r="F27" i="15"/>
  <c r="F11" i="15"/>
  <c r="G9" i="15"/>
  <c r="F23" i="15"/>
  <c r="F9" i="15"/>
  <c r="H6" i="15"/>
  <c r="D8" i="29"/>
  <c r="W8" i="32" s="1"/>
  <c r="D24" i="1"/>
  <c r="W24" i="29" s="1"/>
  <c r="D15" i="1"/>
  <c r="W15" i="29" s="1"/>
  <c r="D11" i="1"/>
  <c r="W11" i="29" s="1"/>
  <c r="D20" i="1"/>
  <c r="W20" i="29" s="1"/>
  <c r="D14" i="1"/>
  <c r="W14" i="29" s="1"/>
  <c r="D10" i="1"/>
  <c r="D19" i="1"/>
  <c r="W19" i="29" s="1"/>
  <c r="D13" i="1"/>
  <c r="W13" i="29" s="1"/>
  <c r="D16" i="1"/>
  <c r="W16" i="29" s="1"/>
  <c r="D12" i="1"/>
  <c r="W12" i="29" s="1"/>
  <c r="G7" i="15"/>
  <c r="R22" i="1"/>
  <c r="R18" i="1"/>
  <c r="R25" i="1"/>
  <c r="R21" i="1"/>
  <c r="R17" i="1"/>
  <c r="R23" i="1"/>
  <c r="R9" i="1"/>
  <c r="W10" i="29" l="1"/>
  <c r="D10" i="29" s="1"/>
  <c r="W10" i="32" s="1"/>
  <c r="D6" i="1"/>
  <c r="N6" i="15"/>
  <c r="D20" i="29"/>
  <c r="W20" i="32" s="1"/>
  <c r="J7" i="15"/>
  <c r="D13" i="29"/>
  <c r="W13" i="32" s="1"/>
  <c r="M7" i="15"/>
  <c r="D19" i="29"/>
  <c r="W19" i="32" s="1"/>
  <c r="I7" i="15"/>
  <c r="D11" i="29"/>
  <c r="W11" i="32" s="1"/>
  <c r="J6" i="15"/>
  <c r="D12" i="29"/>
  <c r="W12" i="32" s="1"/>
  <c r="I6" i="15"/>
  <c r="K7" i="15"/>
  <c r="D15" i="29"/>
  <c r="W15" i="32" s="1"/>
  <c r="L6" i="15"/>
  <c r="D16" i="29"/>
  <c r="W16" i="32" s="1"/>
  <c r="K6" i="15"/>
  <c r="D14" i="29"/>
  <c r="W14" i="32" s="1"/>
  <c r="P6" i="15"/>
  <c r="D24" i="29"/>
  <c r="W24" i="32" s="1"/>
  <c r="B12" i="1"/>
  <c r="B10" i="1"/>
  <c r="B14" i="1"/>
  <c r="D18" i="1"/>
  <c r="D9" i="1"/>
  <c r="W9" i="29" s="1"/>
  <c r="D22" i="1"/>
  <c r="W22" i="29" s="1"/>
  <c r="D23" i="1"/>
  <c r="W23" i="29" s="1"/>
  <c r="D21" i="1"/>
  <c r="W21" i="29" s="1"/>
  <c r="D17" i="1"/>
  <c r="W17" i="29" s="1"/>
  <c r="D25" i="1"/>
  <c r="W25" i="29" s="1"/>
  <c r="W18" i="29" l="1"/>
  <c r="B12" i="29"/>
  <c r="O6" i="15"/>
  <c r="D22" i="29"/>
  <c r="W22" i="32" s="1"/>
  <c r="N7" i="15"/>
  <c r="D21" i="29"/>
  <c r="H7" i="15"/>
  <c r="O7" i="15"/>
  <c r="D23" i="29"/>
  <c r="W23" i="32" s="1"/>
  <c r="M6" i="15"/>
  <c r="D14" i="32"/>
  <c r="W14" i="33" s="1"/>
  <c r="K8" i="15"/>
  <c r="B14" i="29"/>
  <c r="K9" i="15"/>
  <c r="D15" i="32"/>
  <c r="W15" i="33" s="1"/>
  <c r="D12" i="32"/>
  <c r="W12" i="33" s="1"/>
  <c r="J8" i="15"/>
  <c r="D19" i="32"/>
  <c r="W19" i="33" s="1"/>
  <c r="M9" i="15"/>
  <c r="J9" i="15"/>
  <c r="D13" i="32"/>
  <c r="W13" i="33" s="1"/>
  <c r="P7" i="15"/>
  <c r="D25" i="29"/>
  <c r="L7" i="15"/>
  <c r="D17" i="29"/>
  <c r="D24" i="32"/>
  <c r="W24" i="33" s="1"/>
  <c r="P8" i="15"/>
  <c r="D16" i="32"/>
  <c r="W16" i="33" s="1"/>
  <c r="L8" i="15"/>
  <c r="I8" i="15"/>
  <c r="B10" i="29"/>
  <c r="D10" i="32"/>
  <c r="W10" i="33" s="1"/>
  <c r="I9" i="15"/>
  <c r="D11" i="32"/>
  <c r="W11" i="33" s="1"/>
  <c r="H8" i="15"/>
  <c r="D20" i="32"/>
  <c r="W20" i="33" s="1"/>
  <c r="N8" i="15"/>
  <c r="B24" i="1"/>
  <c r="B18" i="1"/>
  <c r="B22" i="1"/>
  <c r="B16" i="1"/>
  <c r="B8" i="1"/>
  <c r="D7" i="1"/>
  <c r="B6" i="1" s="1"/>
  <c r="B20" i="1"/>
  <c r="S2" i="1" l="1"/>
  <c r="B24" i="29"/>
  <c r="W25" i="32"/>
  <c r="D25" i="32" s="1"/>
  <c r="B20" i="29"/>
  <c r="W21" i="32"/>
  <c r="B16" i="29"/>
  <c r="W17" i="32"/>
  <c r="D17" i="32" s="1"/>
  <c r="W17" i="33" s="1"/>
  <c r="D6" i="15"/>
  <c r="P9" i="15"/>
  <c r="D12" i="33"/>
  <c r="W12" i="34" s="1"/>
  <c r="B12" i="32"/>
  <c r="J10" i="15"/>
  <c r="O9" i="15"/>
  <c r="D23" i="32"/>
  <c r="W23" i="33" s="1"/>
  <c r="N9" i="15"/>
  <c r="D21" i="32"/>
  <c r="I11" i="15"/>
  <c r="D11" i="33"/>
  <c r="W11" i="34" s="1"/>
  <c r="D8" i="32"/>
  <c r="W8" i="33" s="1"/>
  <c r="I10" i="15"/>
  <c r="B10" i="32"/>
  <c r="D10" i="33"/>
  <c r="W10" i="34" s="1"/>
  <c r="P10" i="15"/>
  <c r="D24" i="33"/>
  <c r="W24" i="34" s="1"/>
  <c r="D19" i="33"/>
  <c r="W19" i="34" s="1"/>
  <c r="M11" i="15"/>
  <c r="K11" i="15"/>
  <c r="D15" i="33"/>
  <c r="B14" i="32"/>
  <c r="K10" i="15"/>
  <c r="D14" i="33"/>
  <c r="W14" i="34" s="1"/>
  <c r="N10" i="15"/>
  <c r="D20" i="33"/>
  <c r="W20" i="34" s="1"/>
  <c r="L10" i="15"/>
  <c r="D16" i="33"/>
  <c r="W16" i="34" s="1"/>
  <c r="L9" i="15"/>
  <c r="J11" i="15"/>
  <c r="D13" i="33"/>
  <c r="W13" i="34" s="1"/>
  <c r="D18" i="29"/>
  <c r="W6" i="29"/>
  <c r="W7" i="29"/>
  <c r="D9" i="29"/>
  <c r="W9" i="32" s="1"/>
  <c r="D22" i="32"/>
  <c r="W22" i="33" s="1"/>
  <c r="O8" i="15"/>
  <c r="B22" i="29"/>
  <c r="D7" i="15"/>
  <c r="B6" i="15" l="1"/>
  <c r="B24" i="32"/>
  <c r="W25" i="33"/>
  <c r="D25" i="33" s="1"/>
  <c r="B20" i="32"/>
  <c r="W21" i="33"/>
  <c r="D21" i="33" s="1"/>
  <c r="K13" i="15"/>
  <c r="W15" i="34"/>
  <c r="D15" i="34" s="1"/>
  <c r="W15" i="35" s="1"/>
  <c r="D6" i="29"/>
  <c r="W18" i="32"/>
  <c r="P12" i="15"/>
  <c r="D24" i="34"/>
  <c r="W24" i="35" s="1"/>
  <c r="I13" i="15"/>
  <c r="D11" i="34"/>
  <c r="W11" i="35" s="1"/>
  <c r="D23" i="33"/>
  <c r="W23" i="34" s="1"/>
  <c r="O11" i="15"/>
  <c r="B12" i="33"/>
  <c r="J12" i="15"/>
  <c r="D12" i="34"/>
  <c r="W12" i="35" s="1"/>
  <c r="O10" i="15"/>
  <c r="D22" i="33"/>
  <c r="W22" i="34" s="1"/>
  <c r="B22" i="32"/>
  <c r="M8" i="15"/>
  <c r="D8" i="15" s="1"/>
  <c r="B18" i="29"/>
  <c r="L11" i="15"/>
  <c r="D17" i="33"/>
  <c r="B16" i="32"/>
  <c r="B14" i="33"/>
  <c r="K12" i="15"/>
  <c r="D14" i="34"/>
  <c r="W14" i="35" s="1"/>
  <c r="P11" i="15"/>
  <c r="N11" i="15"/>
  <c r="H9" i="15"/>
  <c r="D9" i="15" s="1"/>
  <c r="D7" i="29"/>
  <c r="B8" i="29"/>
  <c r="D13" i="34"/>
  <c r="W13" i="35" s="1"/>
  <c r="J13" i="15"/>
  <c r="L12" i="15"/>
  <c r="D16" i="34"/>
  <c r="W16" i="35" s="1"/>
  <c r="D20" i="34"/>
  <c r="W20" i="35" s="1"/>
  <c r="N12" i="15"/>
  <c r="D19" i="34"/>
  <c r="W19" i="35" s="1"/>
  <c r="M13" i="15"/>
  <c r="D10" i="34"/>
  <c r="W10" i="35" s="1"/>
  <c r="I12" i="15"/>
  <c r="B10" i="33"/>
  <c r="H10" i="15"/>
  <c r="B24" i="33" l="1"/>
  <c r="W25" i="34"/>
  <c r="D25" i="34" s="1"/>
  <c r="B20" i="33"/>
  <c r="W21" i="34"/>
  <c r="D21" i="34" s="1"/>
  <c r="B16" i="33"/>
  <c r="W17" i="34"/>
  <c r="D17" i="34" s="1"/>
  <c r="W17" i="35" s="1"/>
  <c r="D16" i="35"/>
  <c r="W16" i="45" s="1"/>
  <c r="L14" i="15"/>
  <c r="N13" i="15"/>
  <c r="B14" i="34"/>
  <c r="K14" i="15"/>
  <c r="D14" i="35"/>
  <c r="W14" i="45" s="1"/>
  <c r="L13" i="15"/>
  <c r="D18" i="32"/>
  <c r="W18" i="33" s="1"/>
  <c r="W6" i="32"/>
  <c r="P14" i="15"/>
  <c r="D24" i="35"/>
  <c r="W24" i="45" s="1"/>
  <c r="D10" i="35"/>
  <c r="W10" i="45" s="1"/>
  <c r="I14" i="15"/>
  <c r="D20" i="35"/>
  <c r="W20" i="45" s="1"/>
  <c r="N14" i="15"/>
  <c r="D9" i="32"/>
  <c r="W9" i="33" s="1"/>
  <c r="W7" i="32"/>
  <c r="B8" i="15"/>
  <c r="B12" i="34"/>
  <c r="D12" i="35"/>
  <c r="W12" i="45" s="1"/>
  <c r="J14" i="15"/>
  <c r="O13" i="15"/>
  <c r="D23" i="34"/>
  <c r="W23" i="35" s="1"/>
  <c r="P13" i="15"/>
  <c r="B6" i="29"/>
  <c r="S2" i="29" s="1"/>
  <c r="B10" i="34"/>
  <c r="I15" i="15"/>
  <c r="D11" i="35"/>
  <c r="W11" i="45" s="1"/>
  <c r="D8" i="33"/>
  <c r="D19" i="35"/>
  <c r="W19" i="45" s="1"/>
  <c r="M15" i="15"/>
  <c r="D13" i="35"/>
  <c r="W13" i="45" s="1"/>
  <c r="J15" i="15"/>
  <c r="B22" i="33"/>
  <c r="O12" i="15"/>
  <c r="D22" i="34"/>
  <c r="W22" i="35" s="1"/>
  <c r="D15" i="35"/>
  <c r="W15" i="45" s="1"/>
  <c r="K15" i="15"/>
  <c r="W8" i="34" l="1"/>
  <c r="B24" i="34"/>
  <c r="W25" i="35"/>
  <c r="D25" i="35" s="1"/>
  <c r="W25" i="45" s="1"/>
  <c r="B20" i="34"/>
  <c r="W21" i="35"/>
  <c r="D21" i="35" s="1"/>
  <c r="W21" i="45" s="1"/>
  <c r="D24" i="45"/>
  <c r="D20" i="45"/>
  <c r="D19" i="45"/>
  <c r="D16" i="45"/>
  <c r="D15" i="45"/>
  <c r="D14" i="45"/>
  <c r="D13" i="45"/>
  <c r="D12" i="45"/>
  <c r="D11" i="45"/>
  <c r="D10" i="45"/>
  <c r="O15" i="15"/>
  <c r="D23" i="35"/>
  <c r="W23" i="45" s="1"/>
  <c r="I16" i="15"/>
  <c r="B10" i="35"/>
  <c r="D22" i="35"/>
  <c r="W22" i="45" s="1"/>
  <c r="O14" i="15"/>
  <c r="B22" i="34"/>
  <c r="J17" i="15"/>
  <c r="H12" i="15"/>
  <c r="B14" i="35"/>
  <c r="K16" i="15"/>
  <c r="N15" i="15"/>
  <c r="I17" i="15"/>
  <c r="P15" i="15"/>
  <c r="N16" i="15"/>
  <c r="P16" i="15"/>
  <c r="M10" i="15"/>
  <c r="D10" i="15" s="1"/>
  <c r="B18" i="32"/>
  <c r="D6" i="32"/>
  <c r="M17" i="15"/>
  <c r="B12" i="35"/>
  <c r="J16" i="15"/>
  <c r="H11" i="15"/>
  <c r="D11" i="15" s="1"/>
  <c r="D7" i="32"/>
  <c r="B8" i="32"/>
  <c r="L15" i="15"/>
  <c r="D17" i="35"/>
  <c r="W17" i="45" s="1"/>
  <c r="L16" i="15"/>
  <c r="K17" i="15"/>
  <c r="B16" i="34"/>
  <c r="W16" i="40" l="1"/>
  <c r="D16" i="40" s="1"/>
  <c r="W16" i="41" s="1"/>
  <c r="W10" i="40"/>
  <c r="D10" i="40" s="1"/>
  <c r="W10" i="41" s="1"/>
  <c r="W20" i="40"/>
  <c r="D20" i="40" s="1"/>
  <c r="W20" i="41" s="1"/>
  <c r="W24" i="40"/>
  <c r="D24" i="40" s="1"/>
  <c r="W24" i="41" s="1"/>
  <c r="W12" i="40"/>
  <c r="D12" i="40" s="1"/>
  <c r="W12" i="41" s="1"/>
  <c r="W13" i="40"/>
  <c r="D13" i="40" s="1"/>
  <c r="W13" i="41" s="1"/>
  <c r="W19" i="40"/>
  <c r="D19" i="40" s="1"/>
  <c r="W19" i="41" s="1"/>
  <c r="W11" i="40"/>
  <c r="D11" i="40" s="1"/>
  <c r="W11" i="41" s="1"/>
  <c r="W14" i="40"/>
  <c r="D14" i="40" s="1"/>
  <c r="W14" i="41" s="1"/>
  <c r="W15" i="40"/>
  <c r="D15" i="40" s="1"/>
  <c r="W15" i="41" s="1"/>
  <c r="J19" i="15"/>
  <c r="M19" i="15"/>
  <c r="I19" i="15"/>
  <c r="K19" i="15"/>
  <c r="B24" i="35"/>
  <c r="P18" i="15"/>
  <c r="D23" i="45"/>
  <c r="D22" i="45"/>
  <c r="B20" i="35"/>
  <c r="N17" i="15"/>
  <c r="N18" i="15"/>
  <c r="B16" i="35"/>
  <c r="L18" i="15"/>
  <c r="K18" i="15"/>
  <c r="B14" i="45"/>
  <c r="J18" i="15"/>
  <c r="B12" i="45"/>
  <c r="I18" i="15"/>
  <c r="B10" i="45"/>
  <c r="B10" i="15"/>
  <c r="D18" i="33"/>
  <c r="W6" i="33"/>
  <c r="L17" i="15"/>
  <c r="D8" i="34"/>
  <c r="W8" i="35" s="1"/>
  <c r="B6" i="32"/>
  <c r="S2" i="32" s="1"/>
  <c r="D9" i="33"/>
  <c r="W9" i="34" s="1"/>
  <c r="W7" i="33"/>
  <c r="P17" i="15"/>
  <c r="B22" i="35"/>
  <c r="O16" i="15"/>
  <c r="O17" i="15"/>
  <c r="W18" i="34" l="1"/>
  <c r="D6" i="33"/>
  <c r="W22" i="40"/>
  <c r="D22" i="40" s="1"/>
  <c r="W22" i="41" s="1"/>
  <c r="W23" i="40"/>
  <c r="D23" i="40" s="1"/>
  <c r="W23" i="41" s="1"/>
  <c r="O19" i="15"/>
  <c r="D25" i="45"/>
  <c r="O18" i="15"/>
  <c r="B22" i="45"/>
  <c r="D21" i="45"/>
  <c r="W21" i="40" s="1"/>
  <c r="D17" i="45"/>
  <c r="D13" i="41"/>
  <c r="W13" i="42" s="1"/>
  <c r="J21" i="15"/>
  <c r="M21" i="15"/>
  <c r="D19" i="41"/>
  <c r="W19" i="42" s="1"/>
  <c r="H13" i="15"/>
  <c r="D13" i="15" s="1"/>
  <c r="D7" i="33"/>
  <c r="B8" i="33"/>
  <c r="H14" i="15"/>
  <c r="D8" i="35"/>
  <c r="W8" i="45" s="1"/>
  <c r="D16" i="41"/>
  <c r="W16" i="42" s="1"/>
  <c r="L20" i="15"/>
  <c r="M12" i="15"/>
  <c r="D12" i="15" s="1"/>
  <c r="B18" i="33"/>
  <c r="K21" i="15"/>
  <c r="D15" i="41"/>
  <c r="W15" i="42" s="1"/>
  <c r="B12" i="40"/>
  <c r="J20" i="15"/>
  <c r="D12" i="41"/>
  <c r="W12" i="42" s="1"/>
  <c r="D20" i="41"/>
  <c r="W20" i="42" s="1"/>
  <c r="N20" i="15"/>
  <c r="D10" i="41"/>
  <c r="W10" i="42" s="1"/>
  <c r="I20" i="15"/>
  <c r="B14" i="40"/>
  <c r="K20" i="15"/>
  <c r="D14" i="41"/>
  <c r="W14" i="42" s="1"/>
  <c r="B10" i="40"/>
  <c r="I21" i="15"/>
  <c r="D11" i="41"/>
  <c r="W11" i="42" s="1"/>
  <c r="D24" i="41"/>
  <c r="W24" i="42" s="1"/>
  <c r="P20" i="15"/>
  <c r="B6" i="33" l="1"/>
  <c r="S2" i="33" s="1"/>
  <c r="W25" i="40"/>
  <c r="D25" i="40" s="1"/>
  <c r="W17" i="40"/>
  <c r="D17" i="40" s="1"/>
  <c r="D21" i="40"/>
  <c r="P19" i="15"/>
  <c r="B24" i="45"/>
  <c r="N19" i="15"/>
  <c r="B20" i="45"/>
  <c r="L19" i="15"/>
  <c r="B16" i="45"/>
  <c r="B12" i="15"/>
  <c r="P22" i="15"/>
  <c r="D24" i="42"/>
  <c r="W24" i="43" s="1"/>
  <c r="D18" i="34"/>
  <c r="W18" i="35" s="1"/>
  <c r="W6" i="34"/>
  <c r="J23" i="15"/>
  <c r="D13" i="42"/>
  <c r="W13" i="43" s="1"/>
  <c r="K23" i="15"/>
  <c r="D15" i="42"/>
  <c r="W15" i="43" s="1"/>
  <c r="D10" i="42"/>
  <c r="W10" i="43" s="1"/>
  <c r="I22" i="15"/>
  <c r="D20" i="42"/>
  <c r="W20" i="43" s="1"/>
  <c r="N22" i="15"/>
  <c r="J22" i="15"/>
  <c r="D12" i="42"/>
  <c r="W12" i="43" s="1"/>
  <c r="B12" i="41"/>
  <c r="D16" i="42"/>
  <c r="W16" i="43" s="1"/>
  <c r="L22" i="15"/>
  <c r="W7" i="34"/>
  <c r="D9" i="34"/>
  <c r="W9" i="35" s="1"/>
  <c r="B10" i="41"/>
  <c r="D11" i="42"/>
  <c r="W11" i="43" s="1"/>
  <c r="I23" i="15"/>
  <c r="K22" i="15"/>
  <c r="D14" i="42"/>
  <c r="W14" i="43" s="1"/>
  <c r="B14" i="41"/>
  <c r="O21" i="15"/>
  <c r="D23" i="41"/>
  <c r="W23" i="42" s="1"/>
  <c r="D19" i="42"/>
  <c r="W19" i="43" s="1"/>
  <c r="M23" i="15"/>
  <c r="O20" i="15"/>
  <c r="B22" i="40"/>
  <c r="D22" i="41"/>
  <c r="W22" i="42" s="1"/>
  <c r="W17" i="41" l="1"/>
  <c r="D17" i="41" s="1"/>
  <c r="B16" i="40"/>
  <c r="L21" i="15"/>
  <c r="B24" i="40"/>
  <c r="W25" i="41"/>
  <c r="D25" i="41" s="1"/>
  <c r="P21" i="15"/>
  <c r="B20" i="40"/>
  <c r="W21" i="41"/>
  <c r="D21" i="41" s="1"/>
  <c r="D8" i="45"/>
  <c r="N21" i="15"/>
  <c r="O23" i="15"/>
  <c r="D23" i="42"/>
  <c r="W23" i="43" s="1"/>
  <c r="B10" i="42"/>
  <c r="D11" i="43"/>
  <c r="W11" i="44" s="1"/>
  <c r="I25" i="15"/>
  <c r="B12" i="42"/>
  <c r="J24" i="15"/>
  <c r="D12" i="43"/>
  <c r="W12" i="44" s="1"/>
  <c r="D20" i="43"/>
  <c r="W20" i="44" s="1"/>
  <c r="N24" i="15"/>
  <c r="H16" i="15"/>
  <c r="K24" i="15"/>
  <c r="B14" i="42"/>
  <c r="D14" i="43"/>
  <c r="W14" i="44" s="1"/>
  <c r="L24" i="15"/>
  <c r="D16" i="43"/>
  <c r="W16" i="44" s="1"/>
  <c r="D13" i="43"/>
  <c r="W13" i="44" s="1"/>
  <c r="J25" i="15"/>
  <c r="O22" i="15"/>
  <c r="B22" i="41"/>
  <c r="D22" i="42"/>
  <c r="W22" i="43" s="1"/>
  <c r="D19" i="43"/>
  <c r="W19" i="44" s="1"/>
  <c r="M25" i="15"/>
  <c r="W7" i="35"/>
  <c r="D7" i="34"/>
  <c r="H15" i="15"/>
  <c r="D15" i="15" s="1"/>
  <c r="B8" i="34"/>
  <c r="I24" i="15"/>
  <c r="D10" i="43"/>
  <c r="W10" i="44" s="1"/>
  <c r="M14" i="15"/>
  <c r="D14" i="15" s="1"/>
  <c r="B18" i="34"/>
  <c r="D6" i="34"/>
  <c r="P24" i="15"/>
  <c r="D24" i="43"/>
  <c r="W24" i="44" s="1"/>
  <c r="K25" i="15"/>
  <c r="D15" i="43"/>
  <c r="W15" i="44" s="1"/>
  <c r="B20" i="41" l="1"/>
  <c r="W21" i="42"/>
  <c r="D21" i="42" s="1"/>
  <c r="B24" i="41"/>
  <c r="W25" i="42"/>
  <c r="D25" i="42" s="1"/>
  <c r="B16" i="41"/>
  <c r="W17" i="42"/>
  <c r="D17" i="42" s="1"/>
  <c r="W8" i="40"/>
  <c r="D8" i="40" s="1"/>
  <c r="W8" i="41" s="1"/>
  <c r="P23" i="15"/>
  <c r="N23" i="15"/>
  <c r="L23" i="15"/>
  <c r="H18" i="15"/>
  <c r="B14" i="15"/>
  <c r="K27" i="15"/>
  <c r="D15" i="44"/>
  <c r="K29" i="15" s="1"/>
  <c r="B6" i="34"/>
  <c r="S2" i="34" s="1"/>
  <c r="D10" i="44"/>
  <c r="I26" i="15"/>
  <c r="B10" i="43"/>
  <c r="O24" i="15"/>
  <c r="D22" i="43"/>
  <c r="W22" i="44" s="1"/>
  <c r="B22" i="42"/>
  <c r="D13" i="44"/>
  <c r="J29" i="15" s="1"/>
  <c r="J27" i="15"/>
  <c r="K26" i="15"/>
  <c r="D14" i="44"/>
  <c r="B14" i="43"/>
  <c r="O25" i="15"/>
  <c r="D23" i="43"/>
  <c r="W23" i="44" s="1"/>
  <c r="N26" i="15"/>
  <c r="D20" i="44"/>
  <c r="P26" i="15"/>
  <c r="D24" i="44"/>
  <c r="D18" i="35"/>
  <c r="W18" i="45" s="1"/>
  <c r="W6" i="35"/>
  <c r="D9" i="35"/>
  <c r="D19" i="44"/>
  <c r="M29" i="15" s="1"/>
  <c r="M27" i="15"/>
  <c r="L26" i="15"/>
  <c r="D16" i="44"/>
  <c r="B12" i="43"/>
  <c r="J26" i="15"/>
  <c r="D12" i="44"/>
  <c r="D11" i="44"/>
  <c r="I29" i="15" s="1"/>
  <c r="I27" i="15"/>
  <c r="P25" i="15" l="1"/>
  <c r="W25" i="43"/>
  <c r="D25" i="43" s="1"/>
  <c r="B20" i="42"/>
  <c r="W21" i="43"/>
  <c r="D21" i="43" s="1"/>
  <c r="B16" i="42"/>
  <c r="W17" i="43"/>
  <c r="D17" i="43" s="1"/>
  <c r="B8" i="35"/>
  <c r="W9" i="45"/>
  <c r="W6" i="45"/>
  <c r="D6" i="35"/>
  <c r="N25" i="15"/>
  <c r="B24" i="42"/>
  <c r="L25" i="15"/>
  <c r="D18" i="45"/>
  <c r="W18" i="40" s="1"/>
  <c r="D7" i="35"/>
  <c r="N28" i="15"/>
  <c r="H17" i="15"/>
  <c r="D17" i="15" s="1"/>
  <c r="P28" i="15"/>
  <c r="I28" i="15"/>
  <c r="B10" i="44"/>
  <c r="B14" i="44"/>
  <c r="K28" i="15"/>
  <c r="O27" i="15"/>
  <c r="D23" i="44"/>
  <c r="O29" i="15" s="1"/>
  <c r="O26" i="15"/>
  <c r="B22" i="43"/>
  <c r="D22" i="44"/>
  <c r="B12" i="44"/>
  <c r="J28" i="15"/>
  <c r="L28" i="15"/>
  <c r="B18" i="35"/>
  <c r="M16" i="15"/>
  <c r="D16" i="15" s="1"/>
  <c r="B16" i="43" l="1"/>
  <c r="W17" i="44"/>
  <c r="D17" i="44" s="1"/>
  <c r="L29" i="15" s="1"/>
  <c r="B24" i="43"/>
  <c r="W25" i="44"/>
  <c r="D25" i="44" s="1"/>
  <c r="P29" i="15" s="1"/>
  <c r="W21" i="44"/>
  <c r="D21" i="44" s="1"/>
  <c r="L27" i="15"/>
  <c r="N27" i="15"/>
  <c r="P27" i="15"/>
  <c r="B20" i="43"/>
  <c r="D18" i="40"/>
  <c r="W6" i="40"/>
  <c r="B6" i="35"/>
  <c r="S2" i="35" s="1"/>
  <c r="M18" i="15"/>
  <c r="B18" i="45"/>
  <c r="D6" i="45"/>
  <c r="D9" i="45"/>
  <c r="W9" i="40" s="1"/>
  <c r="W7" i="45"/>
  <c r="B16" i="15"/>
  <c r="O28" i="15"/>
  <c r="B22" i="44"/>
  <c r="N29" i="15" l="1"/>
  <c r="B20" i="44"/>
  <c r="D6" i="40"/>
  <c r="W18" i="41"/>
  <c r="B24" i="44"/>
  <c r="B16" i="44"/>
  <c r="D9" i="40"/>
  <c r="W7" i="40"/>
  <c r="H19" i="15"/>
  <c r="D19" i="15" s="1"/>
  <c r="D7" i="45"/>
  <c r="B6" i="45" s="1"/>
  <c r="S2" i="45" s="1"/>
  <c r="B8" i="45"/>
  <c r="H20" i="15"/>
  <c r="D8" i="41"/>
  <c r="W8" i="42" s="1"/>
  <c r="D18" i="15"/>
  <c r="D7" i="40" l="1"/>
  <c r="B6" i="40" s="1"/>
  <c r="W9" i="41"/>
  <c r="B18" i="15"/>
  <c r="H21" i="15" l="1"/>
  <c r="D21" i="15" s="1"/>
  <c r="D9" i="41"/>
  <c r="B8" i="40"/>
  <c r="M20" i="15"/>
  <c r="D20" i="15" s="1"/>
  <c r="B18" i="40"/>
  <c r="H22" i="15"/>
  <c r="D8" i="42"/>
  <c r="W8" i="43" s="1"/>
  <c r="D7" i="41" l="1"/>
  <c r="W9" i="42"/>
  <c r="W6" i="41"/>
  <c r="D18" i="41"/>
  <c r="B20" i="15"/>
  <c r="W7" i="41"/>
  <c r="D6" i="41" l="1"/>
  <c r="B6" i="41" s="1"/>
  <c r="W18" i="42"/>
  <c r="D18" i="42" s="1"/>
  <c r="D9" i="42"/>
  <c r="H23" i="15"/>
  <c r="D23" i="15" s="1"/>
  <c r="B8" i="41"/>
  <c r="M22" i="15"/>
  <c r="D22" i="15" s="1"/>
  <c r="B18" i="41"/>
  <c r="H24" i="15"/>
  <c r="D6" i="42" l="1"/>
  <c r="W18" i="43"/>
  <c r="D7" i="42"/>
  <c r="W9" i="43"/>
  <c r="B22" i="15"/>
  <c r="D8" i="43"/>
  <c r="W8" i="44" s="1"/>
  <c r="W6" i="42"/>
  <c r="W7" i="42"/>
  <c r="M24" i="15" l="1"/>
  <c r="D24" i="15" s="1"/>
  <c r="B18" i="42"/>
  <c r="H25" i="15"/>
  <c r="D25" i="15" s="1"/>
  <c r="B6" i="42"/>
  <c r="B8" i="42"/>
  <c r="H26" i="15"/>
  <c r="B24" i="15" l="1"/>
  <c r="D9" i="43"/>
  <c r="W9" i="44" s="1"/>
  <c r="W7" i="43"/>
  <c r="D8" i="44"/>
  <c r="D18" i="43"/>
  <c r="W18" i="44" s="1"/>
  <c r="W6" i="43"/>
  <c r="B18" i="43" l="1"/>
  <c r="M26" i="15"/>
  <c r="D26" i="15" s="1"/>
  <c r="D6" i="43"/>
  <c r="D7" i="43"/>
  <c r="H27" i="15"/>
  <c r="D27" i="15" s="1"/>
  <c r="B8" i="43"/>
  <c r="H28" i="15"/>
  <c r="B26" i="15" l="1"/>
  <c r="B6" i="43"/>
  <c r="W7" i="44"/>
  <c r="D9" i="44"/>
  <c r="D18" i="44"/>
  <c r="W6" i="44"/>
  <c r="M28" i="15" l="1"/>
  <c r="D28" i="15" s="1"/>
  <c r="B18" i="44"/>
  <c r="D6" i="44"/>
  <c r="H29" i="15"/>
  <c r="D29" i="15" s="1"/>
  <c r="D7" i="44"/>
  <c r="B8" i="44"/>
  <c r="B6" i="44" l="1"/>
  <c r="B28" i="15"/>
  <c r="F8" i="41" l="1"/>
  <c r="S2" i="40"/>
  <c r="F20" i="15"/>
  <c r="X6" i="41"/>
  <c r="F6" i="41" s="1"/>
  <c r="S2" i="41" s="1"/>
  <c r="X8" i="42" l="1"/>
  <c r="X6" i="42" s="1"/>
  <c r="F6" i="42" s="1"/>
  <c r="S2" i="42" s="1"/>
  <c r="F22" i="15"/>
  <c r="F8" i="42" l="1"/>
  <c r="F24" i="15"/>
  <c r="X8" i="43" l="1"/>
  <c r="F8" i="43" s="1"/>
  <c r="X8" i="44" l="1"/>
  <c r="F8" i="44" s="1"/>
  <c r="X6" i="43"/>
  <c r="F6" i="43" s="1"/>
  <c r="S2" i="43" l="1"/>
  <c r="F26" i="15"/>
  <c r="X6" i="44"/>
  <c r="F6" i="44" s="1"/>
  <c r="S2" i="44" l="1"/>
  <c r="F2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X2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翌年度　４月分を手入力
</t>
        </r>
      </text>
    </comment>
  </commentList>
</comments>
</file>

<file path=xl/sharedStrings.xml><?xml version="1.0" encoding="utf-8"?>
<sst xmlns="http://schemas.openxmlformats.org/spreadsheetml/2006/main" count="966" uniqueCount="101">
  <si>
    <t>総　数</t>
    <rPh sb="0" eb="1">
      <t>ソウ</t>
    </rPh>
    <rPh sb="2" eb="3">
      <t>スウ</t>
    </rPh>
    <phoneticPr fontId="1"/>
  </si>
  <si>
    <t>飫　肥</t>
    <rPh sb="0" eb="1">
      <t>ヨ</t>
    </rPh>
    <rPh sb="2" eb="3">
      <t>コエ</t>
    </rPh>
    <phoneticPr fontId="1"/>
  </si>
  <si>
    <t>吾　田</t>
    <rPh sb="0" eb="1">
      <t>ゴ</t>
    </rPh>
    <rPh sb="2" eb="3">
      <t>タ</t>
    </rPh>
    <phoneticPr fontId="1"/>
  </si>
  <si>
    <t>油　津</t>
    <rPh sb="0" eb="1">
      <t>アブラ</t>
    </rPh>
    <rPh sb="2" eb="3">
      <t>ツ</t>
    </rPh>
    <phoneticPr fontId="1"/>
  </si>
  <si>
    <t>東　郷</t>
    <rPh sb="0" eb="1">
      <t>アズマ</t>
    </rPh>
    <rPh sb="2" eb="3">
      <t>ゴウ</t>
    </rPh>
    <phoneticPr fontId="1"/>
  </si>
  <si>
    <t>細　田</t>
    <rPh sb="0" eb="1">
      <t>サイ</t>
    </rPh>
    <rPh sb="2" eb="3">
      <t>タ</t>
    </rPh>
    <phoneticPr fontId="1"/>
  </si>
  <si>
    <t>鵜　戸</t>
    <rPh sb="0" eb="1">
      <t>ウ</t>
    </rPh>
    <rPh sb="2" eb="3">
      <t>コ</t>
    </rPh>
    <phoneticPr fontId="1"/>
  </si>
  <si>
    <t>酒　谷</t>
    <rPh sb="0" eb="1">
      <t>サケ</t>
    </rPh>
    <rPh sb="2" eb="3">
      <t>タニ</t>
    </rPh>
    <phoneticPr fontId="1"/>
  </si>
  <si>
    <t>北　郷</t>
    <rPh sb="0" eb="1">
      <t>キタ</t>
    </rPh>
    <rPh sb="2" eb="3">
      <t>ゴウ</t>
    </rPh>
    <phoneticPr fontId="1"/>
  </si>
  <si>
    <t>南　郷</t>
    <rPh sb="0" eb="1">
      <t>ナン</t>
    </rPh>
    <rPh sb="2" eb="3">
      <t>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</si>
  <si>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</si>
  <si>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</si>
  <si>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市内</t>
    <rPh sb="0" eb="2">
      <t>シナイ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</si>
  <si>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</si>
  <si>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</si>
  <si>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職権</t>
    <rPh sb="0" eb="2">
      <t>ショッケン</t>
    </rPh>
    <phoneticPr fontId="1"/>
  </si>
  <si>
    <t>計</t>
    <rPh sb="0" eb="1">
      <t>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</si>
  <si>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</si>
  <si>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</si>
  <si>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
増減</t>
    <rPh sb="0" eb="2">
      <t>シゼン</t>
    </rPh>
    <rPh sb="3" eb="5">
      <t>ゾウゲン</t>
    </rPh>
    <phoneticPr fontId="1"/>
  </si>
  <si>
    <t>社会
増減</t>
    <rPh sb="0" eb="2">
      <t>シャカイ</t>
    </rPh>
    <rPh sb="3" eb="5">
      <t>ゾウゲン</t>
    </rPh>
    <phoneticPr fontId="1"/>
  </si>
  <si>
    <t>日南市の推計人口</t>
    <rPh sb="0" eb="3">
      <t>ニチナンシ</t>
    </rPh>
    <rPh sb="4" eb="6">
      <t>スイケイ</t>
    </rPh>
    <rPh sb="6" eb="8">
      <t>ジンコウ</t>
    </rPh>
    <phoneticPr fontId="1"/>
  </si>
  <si>
    <t>◎一世帯当たり平均</t>
    <rPh sb="1" eb="2">
      <t>イチ</t>
    </rPh>
    <rPh sb="2" eb="4">
      <t>セタイ</t>
    </rPh>
    <rPh sb="4" eb="5">
      <t>ア</t>
    </rPh>
    <rPh sb="7" eb="9">
      <t>ヘイキン</t>
    </rPh>
    <phoneticPr fontId="1"/>
  </si>
  <si>
    <t>人</t>
    <rPh sb="0" eb="1">
      <t>ヒト</t>
    </rPh>
    <phoneticPr fontId="1"/>
  </si>
  <si>
    <t>(単位：世帯･人）</t>
    <rPh sb="1" eb="3">
      <t>タンイ</t>
    </rPh>
    <rPh sb="4" eb="6">
      <t>セタイ</t>
    </rPh>
    <rPh sb="7" eb="8">
      <t>ヒト</t>
    </rPh>
    <phoneticPr fontId="6"/>
  </si>
  <si>
    <t>(上段：男　下段：女）</t>
    <rPh sb="1" eb="3">
      <t>ジョウダン</t>
    </rPh>
    <rPh sb="4" eb="5">
      <t>オトコ</t>
    </rPh>
    <rPh sb="6" eb="8">
      <t>ゲダン</t>
    </rPh>
    <rPh sb="9" eb="10">
      <t>オンナ</t>
    </rPh>
    <phoneticPr fontId="6"/>
  </si>
  <si>
    <t>月</t>
    <rPh sb="0" eb="1">
      <t>ツキ</t>
    </rPh>
    <phoneticPr fontId="6"/>
  </si>
  <si>
    <t>世帯数</t>
    <rPh sb="0" eb="3">
      <t>セタイスウ</t>
    </rPh>
    <phoneticPr fontId="6"/>
  </si>
  <si>
    <t>人口総数</t>
    <rPh sb="0" eb="2">
      <t>ジンコウ</t>
    </rPh>
    <rPh sb="2" eb="4">
      <t>ソウスウ</t>
    </rPh>
    <phoneticPr fontId="6"/>
  </si>
  <si>
    <t>男女別</t>
    <rPh sb="0" eb="1">
      <t>オトコ</t>
    </rPh>
    <rPh sb="1" eb="2">
      <t>オンナ</t>
    </rPh>
    <rPh sb="2" eb="3">
      <t>ベツ</t>
    </rPh>
    <phoneticPr fontId="6"/>
  </si>
  <si>
    <t>人　口</t>
    <rPh sb="0" eb="1">
      <t>ヒト</t>
    </rPh>
    <rPh sb="2" eb="3">
      <t>クチ</t>
    </rPh>
    <phoneticPr fontId="6"/>
  </si>
  <si>
    <t>地　　区　　別　　人　　口</t>
    <rPh sb="0" eb="1">
      <t>チ</t>
    </rPh>
    <rPh sb="3" eb="4">
      <t>ク</t>
    </rPh>
    <rPh sb="6" eb="7">
      <t>ベツ</t>
    </rPh>
    <rPh sb="9" eb="10">
      <t>ヒト</t>
    </rPh>
    <rPh sb="12" eb="13">
      <t>クチ</t>
    </rPh>
    <phoneticPr fontId="6"/>
  </si>
  <si>
    <t>増　減</t>
    <rPh sb="0" eb="1">
      <t>ゾウ</t>
    </rPh>
    <rPh sb="2" eb="3">
      <t>ゲン</t>
    </rPh>
    <phoneticPr fontId="6"/>
  </si>
  <si>
    <t>飫　肥</t>
    <rPh sb="0" eb="1">
      <t>ア</t>
    </rPh>
    <rPh sb="2" eb="3">
      <t>コエ</t>
    </rPh>
    <phoneticPr fontId="6"/>
  </si>
  <si>
    <t>吾　田</t>
    <rPh sb="0" eb="1">
      <t>ア</t>
    </rPh>
    <rPh sb="2" eb="3">
      <t>タ</t>
    </rPh>
    <phoneticPr fontId="6"/>
  </si>
  <si>
    <t>油　津</t>
    <rPh sb="0" eb="1">
      <t>アブラ</t>
    </rPh>
    <rPh sb="2" eb="3">
      <t>ツ</t>
    </rPh>
    <phoneticPr fontId="6"/>
  </si>
  <si>
    <t>東　郷</t>
    <rPh sb="0" eb="1">
      <t>ヒガシ</t>
    </rPh>
    <rPh sb="2" eb="3">
      <t>ゴウ</t>
    </rPh>
    <phoneticPr fontId="6"/>
  </si>
  <si>
    <t>細　田</t>
    <rPh sb="0" eb="1">
      <t>ホソ</t>
    </rPh>
    <rPh sb="2" eb="3">
      <t>タ</t>
    </rPh>
    <phoneticPr fontId="6"/>
  </si>
  <si>
    <t>鵜　戸</t>
    <rPh sb="0" eb="1">
      <t>ウ</t>
    </rPh>
    <rPh sb="2" eb="3">
      <t>ト</t>
    </rPh>
    <phoneticPr fontId="6"/>
  </si>
  <si>
    <t>酒　谷</t>
    <rPh sb="0" eb="1">
      <t>サケ</t>
    </rPh>
    <rPh sb="2" eb="3">
      <t>タニ</t>
    </rPh>
    <phoneticPr fontId="6"/>
  </si>
  <si>
    <t>北　郷</t>
    <rPh sb="0" eb="1">
      <t>キタ</t>
    </rPh>
    <rPh sb="2" eb="3">
      <t>ゴウ</t>
    </rPh>
    <phoneticPr fontId="6"/>
  </si>
  <si>
    <t>南　郷</t>
    <rPh sb="0" eb="1">
      <t>ミナミ</t>
    </rPh>
    <rPh sb="2" eb="3">
      <t>ゴウ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</si>
  <si>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</si>
  <si>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</si>
  <si>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増減</t>
    <rPh sb="0" eb="2">
      <t>ゾウゲン</t>
    </rPh>
    <phoneticPr fontId="6"/>
  </si>
  <si>
    <t>出生</t>
    <rPh sb="0" eb="2">
      <t>シュッセイ</t>
    </rPh>
    <phoneticPr fontId="6"/>
  </si>
  <si>
    <t>死亡</t>
    <rPh sb="0" eb="2">
      <t>シボウ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</si>
  <si>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</si>
  <si>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</si>
  <si>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世帯増減</t>
    <rPh sb="0" eb="2">
      <t>セタイ</t>
    </rPh>
    <rPh sb="2" eb="4">
      <t>ゾウゲン</t>
    </rPh>
    <phoneticPr fontId="6"/>
  </si>
  <si>
    <t>社会動態（前月中の異動）</t>
    <rPh sb="0" eb="2">
      <t>シャカイ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</si>
  <si>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自然動態（前月中の異動）</t>
    <rPh sb="0" eb="2">
      <t>シゼン</t>
    </rPh>
    <rPh sb="2" eb="4">
      <t>ドウタイ</t>
    </rPh>
    <rPh sb="5" eb="7">
      <t>ゼンゲツ</t>
    </rPh>
    <rPh sb="7" eb="8">
      <t>ナカ</t>
    </rPh>
    <rPh sb="9" eb="11">
      <t>イドウ</t>
    </rPh>
    <phoneticPr fontId="6"/>
  </si>
  <si>
    <t>性　別</t>
    <rPh sb="0" eb="1">
      <t>セイ</t>
    </rPh>
    <rPh sb="2" eb="3">
      <t>ベツ</t>
    </rPh>
    <phoneticPr fontId="6"/>
  </si>
  <si>
    <t>世帯数</t>
    <rPh sb="0" eb="3">
      <t>セタイスウ</t>
    </rPh>
    <phoneticPr fontId="1"/>
  </si>
  <si>
    <t>《補助表》</t>
    <rPh sb="1" eb="3">
      <t>ホジョ</t>
    </rPh>
    <rPh sb="3" eb="4">
      <t>ヒョウ</t>
    </rPh>
    <phoneticPr fontId="1"/>
  </si>
  <si>
    <t>前月１日</t>
    <rPh sb="0" eb="2">
      <t>ゼンゲツ</t>
    </rPh>
    <rPh sb="3" eb="4">
      <t>ニチ</t>
    </rPh>
    <phoneticPr fontId="1"/>
  </si>
  <si>
    <t>男</t>
  </si>
  <si>
    <t>女</t>
  </si>
  <si>
    <t>現住人口</t>
    <rPh sb="0" eb="2">
      <t>ゲンジュウ</t>
    </rPh>
    <rPh sb="2" eb="3">
      <t>ヒト</t>
    </rPh>
    <rPh sb="3" eb="4">
      <t>クチ</t>
    </rPh>
    <phoneticPr fontId="1"/>
  </si>
  <si>
    <t>男女別人口</t>
    <rPh sb="0" eb="2">
      <t>ダンジョ</t>
    </rPh>
    <rPh sb="2" eb="3">
      <t>ベツ</t>
    </rPh>
    <rPh sb="3" eb="5">
      <t>ジンコウ</t>
    </rPh>
    <phoneticPr fontId="1"/>
  </si>
  <si>
    <t>人口動態（月ごと）</t>
    <rPh sb="0" eb="2">
      <t>ジンコウ</t>
    </rPh>
    <rPh sb="2" eb="4">
      <t>ドウタイ</t>
    </rPh>
    <rPh sb="5" eb="6">
      <t>ツキ</t>
    </rPh>
    <phoneticPr fontId="1"/>
  </si>
  <si>
    <t>4月中</t>
    <rPh sb="0" eb="1">
      <t>ガツ</t>
    </rPh>
    <rPh sb="1" eb="2">
      <t>チュウ</t>
    </rPh>
    <phoneticPr fontId="1"/>
  </si>
  <si>
    <t>5月中</t>
    <rPh sb="0" eb="1">
      <t>ガツ</t>
    </rPh>
    <rPh sb="1" eb="2">
      <t>チュウ</t>
    </rPh>
    <phoneticPr fontId="1"/>
  </si>
  <si>
    <t>6月中</t>
    <rPh sb="0" eb="1">
      <t>ガツ</t>
    </rPh>
    <rPh sb="1" eb="2">
      <t>チュウ</t>
    </rPh>
    <phoneticPr fontId="1"/>
  </si>
  <si>
    <t>7月中</t>
    <rPh sb="0" eb="1">
      <t>ガツ</t>
    </rPh>
    <rPh sb="1" eb="2">
      <t>チュウ</t>
    </rPh>
    <phoneticPr fontId="1"/>
  </si>
  <si>
    <t>8月中</t>
    <rPh sb="0" eb="1">
      <t>ガツ</t>
    </rPh>
    <rPh sb="1" eb="2">
      <t>チュウ</t>
    </rPh>
    <phoneticPr fontId="1"/>
  </si>
  <si>
    <t>9月中</t>
    <rPh sb="0" eb="1">
      <t>ガツ</t>
    </rPh>
    <rPh sb="1" eb="2">
      <t>チュウ</t>
    </rPh>
    <phoneticPr fontId="1"/>
  </si>
  <si>
    <t>10月中</t>
    <rPh sb="1" eb="2">
      <t>ガツ</t>
    </rPh>
    <rPh sb="2" eb="3">
      <t>チュウ</t>
    </rPh>
    <phoneticPr fontId="1"/>
  </si>
  <si>
    <t>11月中</t>
    <rPh sb="1" eb="2">
      <t>ガツ</t>
    </rPh>
    <rPh sb="2" eb="3">
      <t>チュウ</t>
    </rPh>
    <phoneticPr fontId="1"/>
  </si>
  <si>
    <t>12月中</t>
    <rPh sb="1" eb="2">
      <t>ガツ</t>
    </rPh>
    <rPh sb="2" eb="3">
      <t>チュウ</t>
    </rPh>
    <phoneticPr fontId="1"/>
  </si>
  <si>
    <t>１月中</t>
    <rPh sb="0" eb="1">
      <t>チュウ</t>
    </rPh>
    <phoneticPr fontId="1"/>
  </si>
  <si>
    <t>２月中</t>
    <rPh sb="0" eb="1">
      <t>チュウ</t>
    </rPh>
    <phoneticPr fontId="1"/>
  </si>
  <si>
    <t>３月中</t>
    <rPh sb="0" eb="1">
      <t>チュウ</t>
    </rPh>
    <phoneticPr fontId="1"/>
  </si>
  <si>
    <t>合計</t>
    <rPh sb="0" eb="2">
      <t>ゴウケイ</t>
    </rPh>
    <phoneticPr fontId="1"/>
  </si>
  <si>
    <t>転　出</t>
    <rPh sb="0" eb="1">
      <t>テン</t>
    </rPh>
    <rPh sb="2" eb="3">
      <t>シュツ</t>
    </rPh>
    <phoneticPr fontId="1"/>
  </si>
  <si>
    <t>転　入</t>
    <rPh sb="0" eb="1">
      <t>テン</t>
    </rPh>
    <rPh sb="2" eb="3">
      <t>ニュウ</t>
    </rPh>
    <phoneticPr fontId="1"/>
  </si>
  <si>
    <t>社　　　会　　　動　　　態</t>
    <rPh sb="0" eb="1">
      <t>シャ</t>
    </rPh>
    <rPh sb="4" eb="5">
      <t>カイ</t>
    </rPh>
    <rPh sb="8" eb="9">
      <t>ドウ</t>
    </rPh>
    <rPh sb="12" eb="13">
      <t>タイ</t>
    </rPh>
    <phoneticPr fontId="1"/>
  </si>
  <si>
    <t>自然動態</t>
    <rPh sb="0" eb="1">
      <t>ジ</t>
    </rPh>
    <rPh sb="1" eb="2">
      <t>ゼン</t>
    </rPh>
    <rPh sb="2" eb="3">
      <t>ドウ</t>
    </rPh>
    <rPh sb="3" eb="4">
      <t>タイ</t>
    </rPh>
    <phoneticPr fontId="1"/>
  </si>
  <si>
    <t>増加
人口</t>
    <rPh sb="0" eb="1">
      <t>ゾウ</t>
    </rPh>
    <rPh sb="1" eb="2">
      <t>カ</t>
    </rPh>
    <rPh sb="3" eb="4">
      <t>ニン</t>
    </rPh>
    <rPh sb="4" eb="5">
      <t>クチ</t>
    </rPh>
    <phoneticPr fontId="1"/>
  </si>
  <si>
    <t>増加
世帯数</t>
    <rPh sb="0" eb="1">
      <t>ゾウ</t>
    </rPh>
    <rPh sb="1" eb="2">
      <t>カ</t>
    </rPh>
    <rPh sb="3" eb="6">
      <t>セタイスウ</t>
    </rPh>
    <phoneticPr fontId="1"/>
  </si>
  <si>
    <t>増減
（入-出）</t>
    <rPh sb="0" eb="2">
      <t>ゾウゲン</t>
    </rPh>
    <rPh sb="4" eb="5">
      <t>ハイ</t>
    </rPh>
    <rPh sb="6" eb="7">
      <t>シュツ</t>
    </rPh>
    <phoneticPr fontId="6"/>
  </si>
  <si>
    <t>増減
（生-死）</t>
    <rPh sb="0" eb="2">
      <t>ゾウゲン</t>
    </rPh>
    <rPh sb="4" eb="5">
      <t>セイ</t>
    </rPh>
    <rPh sb="6" eb="7">
      <t>シ</t>
    </rPh>
    <phoneticPr fontId="6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</si>
  <si>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</si>
  <si>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</si>
  <si>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</si>
  <si>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</si>
  <si>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令和３年４月１日　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9" eb="11">
      <t>ゲンザイ</t>
    </rPh>
    <phoneticPr fontId="1"/>
  </si>
  <si>
    <t>令和３年５月１日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</si>
  <si>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令和３年６月１日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</si>
  <si>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</si>
  <si>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令和３年８月１日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</si>
  <si>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令和３年９月１日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</si>
  <si>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令和３年１０月１日　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</si>
  <si>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令和３年１１月１日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</si>
  <si>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令和３年１２月１日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</si>
  <si>
    <t>令和４年１月１日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</si>
  <si>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令和４年２月１日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</si>
  <si>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令和４年３月１日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</si>
  <si>
    <t>令　和　3　年　度　　推　計　人　口　表</t>
    <rPh sb="0" eb="1">
      <t>レイ</t>
    </rPh>
    <rPh sb="2" eb="3">
      <t>ワ</t>
    </rPh>
    <rPh sb="6" eb="7">
      <t>トシ</t>
    </rPh>
    <rPh sb="8" eb="9">
      <t>ド</t>
    </rPh>
    <rPh sb="11" eb="12">
      <t>スイ</t>
    </rPh>
    <rPh sb="13" eb="14">
      <t>ケイ</t>
    </rPh>
    <rPh sb="15" eb="16">
      <t>ジン</t>
    </rPh>
    <rPh sb="17" eb="18">
      <t>クチ</t>
    </rPh>
    <rPh sb="19" eb="20">
      <t>ヒョウ</t>
    </rPh>
    <phoneticPr fontId="6"/>
  </si>
  <si>
    <t>○面積　５３５．５９㎢</t>
    <rPh sb="1" eb="3">
      <t>メンセキ</t>
    </rPh>
    <phoneticPr fontId="1"/>
  </si>
  <si>
    <t>○面積　５３６．１０㎢</t>
    <rPh sb="1" eb="3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</si>
</sst>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_ ;[Red]\-#,##0\ "/>
    <numFmt numFmtId="179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176" fontId="2" fillId="0" borderId="0" xfId="1" applyNumberFormat="1" applyFont="1" applyAlignment="1"/>
    <xf numFmtId="176" fontId="2" fillId="0" borderId="0" xfId="1" applyNumberFormat="1" applyFont="1" applyAlignment="1">
      <alignment horizontal="center"/>
    </xf>
    <xf numFmtId="176" fontId="7" fillId="0" borderId="0" xfId="1" applyNumberFormat="1" applyFont="1" applyAlignment="1"/>
    <xf numFmtId="176" fontId="0" fillId="0" borderId="0" xfId="1" applyNumberFormat="1" applyFont="1">
      <alignment vertical="center"/>
    </xf>
    <xf numFmtId="176" fontId="0" fillId="0" borderId="0" xfId="1" applyNumberFormat="1" applyFont="1" applyAlignment="1">
      <alignment vertical="center"/>
    </xf>
    <xf numFmtId="177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53" xfId="1" applyNumberFormat="1" applyFont="1" applyFill="1" applyBorder="1" applyAlignment="1" applyProtection="1">
      <alignment horizontal="center" vertical="center"/>
    </xf>
    <xf numFmtId="176" fontId="9" fillId="4" borderId="58" xfId="1" applyNumberFormat="1" applyFont="1" applyFill="1" applyBorder="1" applyAlignment="1" applyProtection="1">
      <alignment horizontal="center" vertical="center"/>
    </xf>
    <xf numFmtId="176" fontId="9" fillId="4" borderId="22" xfId="1" applyNumberFormat="1" applyFont="1" applyFill="1" applyBorder="1" applyAlignment="1" applyProtection="1">
      <alignment horizontal="center" vertical="center"/>
    </xf>
    <xf numFmtId="176" fontId="9" fillId="4" borderId="52" xfId="1" applyNumberFormat="1" applyFont="1" applyFill="1" applyBorder="1" applyAlignment="1" applyProtection="1">
      <alignment horizontal="center" vertical="center"/>
    </xf>
    <xf numFmtId="176" fontId="9" fillId="0" borderId="4" xfId="1" applyNumberFormat="1" applyFont="1" applyBorder="1" applyAlignment="1" applyProtection="1">
      <alignment horizontal="center"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3" xfId="1" applyNumberFormat="1" applyFont="1" applyFill="1" applyBorder="1" applyAlignment="1" applyProtection="1">
      <alignment vertical="center"/>
    </xf>
    <xf numFmtId="176" fontId="9" fillId="0" borderId="28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176" fontId="9" fillId="0" borderId="49" xfId="1" applyNumberFormat="1" applyFont="1" applyFill="1" applyBorder="1" applyAlignment="1" applyProtection="1">
      <alignment vertical="center"/>
    </xf>
    <xf numFmtId="176" fontId="9" fillId="0" borderId="53" xfId="1" applyNumberFormat="1" applyFont="1" applyBorder="1" applyAlignment="1" applyProtection="1">
      <alignment horizontal="center" vertical="center"/>
    </xf>
    <xf numFmtId="176" fontId="9" fillId="0" borderId="53" xfId="1" applyNumberFormat="1" applyFont="1" applyFill="1" applyBorder="1" applyAlignment="1" applyProtection="1">
      <alignment vertical="center"/>
    </xf>
    <xf numFmtId="176" fontId="9" fillId="0" borderId="58" xfId="1" applyNumberFormat="1" applyFont="1" applyFill="1" applyBorder="1" applyAlignment="1" applyProtection="1">
      <alignment vertical="center"/>
    </xf>
    <xf numFmtId="176" fontId="9" fillId="0" borderId="22" xfId="1" applyNumberFormat="1" applyFont="1" applyFill="1" applyBorder="1" applyAlignment="1" applyProtection="1">
      <alignment vertical="center"/>
    </xf>
    <xf numFmtId="176" fontId="9" fillId="0" borderId="52" xfId="1" applyNumberFormat="1" applyFont="1" applyFill="1" applyBorder="1" applyAlignment="1" applyProtection="1">
      <alignment vertical="center"/>
    </xf>
    <xf numFmtId="176" fontId="9" fillId="0" borderId="61" xfId="1" applyNumberFormat="1" applyFont="1" applyFill="1" applyBorder="1" applyAlignment="1" applyProtection="1">
      <alignment vertical="center"/>
    </xf>
    <xf numFmtId="176" fontId="9" fillId="0" borderId="43" xfId="1" applyNumberFormat="1" applyFont="1" applyBorder="1" applyAlignment="1" applyProtection="1">
      <alignment horizontal="center" vertical="center"/>
    </xf>
    <xf numFmtId="176" fontId="9" fillId="0" borderId="43" xfId="1" applyNumberFormat="1" applyFont="1" applyFill="1" applyBorder="1" applyAlignment="1" applyProtection="1">
      <alignment vertical="center"/>
    </xf>
    <xf numFmtId="176" fontId="9" fillId="0" borderId="44" xfId="1" applyNumberFormat="1" applyFont="1" applyFill="1" applyBorder="1" applyAlignment="1" applyProtection="1">
      <alignment vertical="center"/>
    </xf>
    <xf numFmtId="176" fontId="9" fillId="0" borderId="41" xfId="1" applyNumberFormat="1" applyFont="1" applyFill="1" applyBorder="1" applyAlignment="1" applyProtection="1">
      <alignment vertical="center"/>
    </xf>
    <xf numFmtId="176" fontId="9" fillId="0" borderId="45" xfId="1" applyNumberFormat="1" applyFont="1" applyFill="1" applyBorder="1" applyAlignment="1" applyProtection="1">
      <alignment vertical="center"/>
    </xf>
    <xf numFmtId="176" fontId="9" fillId="0" borderId="62" xfId="1" applyNumberFormat="1" applyFont="1" applyFill="1" applyBorder="1" applyAlignment="1" applyProtection="1">
      <alignment vertical="center"/>
    </xf>
    <xf numFmtId="176" fontId="9" fillId="0" borderId="38" xfId="1" applyNumberFormat="1" applyFont="1" applyBorder="1" applyAlignment="1" applyProtection="1">
      <alignment horizontal="center"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46" xfId="1" applyNumberFormat="1" applyFont="1" applyFill="1" applyBorder="1" applyAlignment="1" applyProtection="1">
      <alignment vertical="center"/>
    </xf>
    <xf numFmtId="176" fontId="9" fillId="0" borderId="40" xfId="1" applyNumberFormat="1" applyFont="1" applyFill="1" applyBorder="1" applyAlignment="1" applyProtection="1">
      <alignment vertical="center"/>
    </xf>
    <xf numFmtId="176" fontId="9" fillId="0" borderId="39" xfId="1" applyNumberFormat="1" applyFont="1" applyFill="1" applyBorder="1" applyAlignment="1" applyProtection="1">
      <alignment vertical="center"/>
    </xf>
    <xf numFmtId="176" fontId="9" fillId="0" borderId="63" xfId="1" applyNumberFormat="1" applyFont="1" applyFill="1" applyBorder="1" applyAlignment="1" applyProtection="1">
      <alignment vertical="center"/>
    </xf>
    <xf numFmtId="176" fontId="9" fillId="0" borderId="16" xfId="1" applyNumberFormat="1" applyFont="1" applyBorder="1" applyAlignment="1" applyProtection="1">
      <alignment horizontal="center" vertical="center"/>
    </xf>
    <xf numFmtId="176" fontId="9" fillId="0" borderId="16" xfId="1" applyNumberFormat="1" applyFont="1" applyFill="1" applyBorder="1" applyAlignment="1" applyProtection="1">
      <alignment vertical="center"/>
    </xf>
    <xf numFmtId="176" fontId="9" fillId="0" borderId="59" xfId="1" applyNumberFormat="1" applyFont="1" applyFill="1" applyBorder="1" applyAlignment="1" applyProtection="1">
      <alignment vertical="center"/>
    </xf>
    <xf numFmtId="176" fontId="9" fillId="0" borderId="31" xfId="1" applyNumberFormat="1" applyFont="1" applyFill="1" applyBorder="1" applyAlignment="1" applyProtection="1">
      <alignment vertical="center"/>
    </xf>
    <xf numFmtId="176" fontId="9" fillId="0" borderId="17" xfId="1" applyNumberFormat="1" applyFont="1" applyFill="1" applyBorder="1" applyAlignment="1" applyProtection="1">
      <alignment vertical="center"/>
    </xf>
    <xf numFmtId="176" fontId="9" fillId="0" borderId="15" xfId="1" applyNumberFormat="1" applyFont="1" applyFill="1" applyBorder="1" applyAlignment="1" applyProtection="1">
      <alignment vertical="center"/>
    </xf>
    <xf numFmtId="176" fontId="9" fillId="0" borderId="7" xfId="1" applyNumberFormat="1" applyFont="1" applyBorder="1" applyAlignment="1" applyProtection="1">
      <alignment horizontal="center" vertical="center"/>
    </xf>
    <xf numFmtId="176" fontId="9" fillId="0" borderId="7" xfId="1" applyNumberFormat="1" applyFont="1" applyFill="1" applyBorder="1" applyAlignment="1" applyProtection="1">
      <alignment vertical="center"/>
    </xf>
    <xf numFmtId="176" fontId="9" fillId="0" borderId="60" xfId="1" applyNumberFormat="1" applyFont="1" applyFill="1" applyBorder="1" applyAlignment="1" applyProtection="1">
      <alignment vertical="center"/>
    </xf>
    <xf numFmtId="176" fontId="9" fillId="0" borderId="30" xfId="1" applyNumberFormat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vertical="center"/>
    </xf>
    <xf numFmtId="176" fontId="9" fillId="0" borderId="10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4" xfId="1" applyNumberFormat="1" applyFont="1" applyFill="1" applyBorder="1" applyAlignment="1">
      <alignment horizontal="center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2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center" vertical="center"/>
    </xf>
    <xf numFmtId="178" fontId="2" fillId="0" borderId="17" xfId="1" applyNumberFormat="1" applyFont="1" applyFill="1" applyBorder="1" applyAlignment="1">
      <alignment horizontal="right" vertical="center"/>
    </xf>
    <xf numFmtId="178" fontId="2" fillId="0" borderId="31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right" vertical="center"/>
    </xf>
    <xf numFmtId="178" fontId="0" fillId="0" borderId="17" xfId="1" applyNumberFormat="1" applyFont="1" applyFill="1" applyBorder="1" applyAlignment="1">
      <alignment horizontal="right" vertical="center"/>
    </xf>
    <xf numFmtId="178" fontId="0" fillId="2" borderId="31" xfId="1" applyNumberFormat="1" applyFont="1" applyFill="1" applyBorder="1" applyAlignment="1" applyProtection="1">
      <alignment horizontal="right" vertical="center"/>
      <protection locked="0"/>
    </xf>
    <xf numFmtId="178" fontId="0" fillId="2" borderId="29" xfId="1" applyNumberFormat="1" applyFont="1" applyFill="1" applyBorder="1" applyAlignment="1" applyProtection="1">
      <alignment horizontal="right" vertical="center"/>
      <protection locked="0"/>
    </xf>
    <xf numFmtId="178" fontId="0" fillId="0" borderId="7" xfId="1" applyNumberFormat="1" applyFont="1" applyFill="1" applyBorder="1" applyAlignment="1">
      <alignment horizontal="center" vertical="center"/>
    </xf>
    <xf numFmtId="178" fontId="2" fillId="0" borderId="18" xfId="1" applyNumberFormat="1" applyFont="1" applyFill="1" applyBorder="1" applyAlignment="1">
      <alignment horizontal="right" vertical="center"/>
    </xf>
    <xf numFmtId="178" fontId="0" fillId="0" borderId="7" xfId="1" applyNumberFormat="1" applyFont="1" applyFill="1" applyBorder="1" applyAlignment="1">
      <alignment horizontal="right" vertical="center"/>
    </xf>
    <xf numFmtId="178" fontId="0" fillId="0" borderId="19" xfId="1" applyNumberFormat="1" applyFont="1" applyFill="1" applyBorder="1" applyAlignment="1">
      <alignment horizontal="right" vertical="center"/>
    </xf>
    <xf numFmtId="178" fontId="0" fillId="2" borderId="30" xfId="1" applyNumberFormat="1" applyFont="1" applyFill="1" applyBorder="1" applyAlignment="1" applyProtection="1">
      <alignment horizontal="right" vertical="center"/>
      <protection locked="0"/>
    </xf>
    <xf numFmtId="176" fontId="9" fillId="5" borderId="3" xfId="1" applyNumberFormat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vertical="center"/>
    </xf>
    <xf numFmtId="17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4" xfId="1" applyNumberFormat="1" applyFon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0" borderId="17" xfId="1" applyNumberFormat="1" applyFont="1" applyFill="1" applyBorder="1" applyAlignment="1">
      <alignment horizontal="right" vertical="center"/>
    </xf>
    <xf numFmtId="176" fontId="0" fillId="2" borderId="31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2" borderId="29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center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7" xfId="1" applyNumberFormat="1" applyFont="1" applyFill="1" applyBorder="1" applyAlignment="1">
      <alignment horizontal="right" vertical="center"/>
    </xf>
    <xf numFmtId="176" fontId="0" fillId="0" borderId="19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 applyProtection="1">
      <alignment horizontal="right" vertical="center"/>
      <protection locked="0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9" fontId="2" fillId="0" borderId="3" xfId="1" applyNumberFormat="1" applyFont="1" applyBorder="1" applyAlignment="1">
      <alignment vertical="center" shrinkToFit="1"/>
    </xf>
    <xf numFmtId="179" fontId="2" fillId="0" borderId="3" xfId="1" applyNumberFormat="1" applyFont="1" applyFill="1" applyBorder="1" applyAlignment="1">
      <alignment vertical="center" shrinkToFit="1"/>
    </xf>
    <xf numFmtId="179" fontId="2" fillId="0" borderId="16" xfId="1" applyNumberFormat="1" applyFont="1" applyFill="1" applyBorder="1" applyAlignment="1">
      <alignment horizontal="right" vertical="center"/>
    </xf>
    <xf numFmtId="179" fontId="2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0" fontId="0" fillId="3" borderId="7" xfId="0" applyFill="1" applyBorder="1" applyAlignment="1">
      <alignment horizontal="center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2" fillId="0" borderId="43" xfId="1" applyNumberFormat="1" applyFont="1" applyFill="1" applyBorder="1" applyAlignment="1">
      <alignment horizontal="right" vertical="center"/>
    </xf>
    <xf numFmtId="176" fontId="0" fillId="0" borderId="53" xfId="1" applyNumberFormat="1" applyFont="1" applyFill="1" applyBorder="1" applyAlignment="1">
      <alignment horizontal="center" vertical="center"/>
    </xf>
    <xf numFmtId="176" fontId="0" fillId="0" borderId="43" xfId="1" applyNumberFormat="1" applyFont="1" applyFill="1" applyBorder="1" applyAlignment="1">
      <alignment horizontal="center" vertical="center"/>
    </xf>
    <xf numFmtId="176" fontId="2" fillId="0" borderId="70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 vertical="center"/>
    </xf>
    <xf numFmtId="176" fontId="2" fillId="0" borderId="75" xfId="1" applyNumberFormat="1" applyFont="1" applyFill="1" applyBorder="1" applyAlignment="1">
      <alignment horizontal="right" vertical="center"/>
    </xf>
    <xf numFmtId="178" fontId="0" fillId="0" borderId="36" xfId="1" applyNumberFormat="1" applyFont="1" applyFill="1" applyBorder="1" applyAlignment="1">
      <alignment horizontal="right" vertical="center"/>
    </xf>
    <xf numFmtId="176" fontId="2" fillId="5" borderId="0" xfId="1" applyNumberFormat="1" applyFont="1" applyFill="1" applyBorder="1" applyAlignment="1">
      <alignment horizontal="center" vertical="center"/>
    </xf>
    <xf numFmtId="176" fontId="9" fillId="5" borderId="3" xfId="1" applyNumberFormat="1" applyFont="1" applyFill="1" applyBorder="1" applyAlignment="1" applyProtection="1">
      <alignment horizontal="center" vertical="center" wrapText="1"/>
    </xf>
    <xf numFmtId="176" fontId="12" fillId="0" borderId="5" xfId="1" applyNumberFormat="1" applyFont="1" applyBorder="1" applyAlignment="1">
      <alignment horizontal="center" vertical="center"/>
    </xf>
    <xf numFmtId="176" fontId="12" fillId="0" borderId="28" xfId="1" applyNumberFormat="1" applyFont="1" applyBorder="1">
      <alignment vertical="center"/>
    </xf>
    <xf numFmtId="176" fontId="12" fillId="0" borderId="4" xfId="1" applyNumberFormat="1" applyFont="1" applyBorder="1">
      <alignment vertical="center"/>
    </xf>
    <xf numFmtId="176" fontId="12" fillId="0" borderId="5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6" xfId="1" applyNumberFormat="1" applyFont="1" applyBorder="1" applyAlignment="1">
      <alignment horizontal="center" vertical="center"/>
    </xf>
    <xf numFmtId="176" fontId="12" fillId="0" borderId="29" xfId="1" applyNumberFormat="1" applyFont="1" applyBorder="1">
      <alignment vertical="center"/>
    </xf>
    <xf numFmtId="176" fontId="12" fillId="0" borderId="3" xfId="1" applyNumberFormat="1" applyFont="1" applyBorder="1">
      <alignment vertical="center"/>
    </xf>
    <xf numFmtId="17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76" fontId="12" fillId="0" borderId="8" xfId="1" applyNumberFormat="1" applyFont="1" applyBorder="1" applyAlignment="1">
      <alignment horizontal="center" vertical="center"/>
    </xf>
    <xf numFmtId="176" fontId="12" fillId="0" borderId="30" xfId="1" applyNumberFormat="1" applyFont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8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13" fillId="0" borderId="3" xfId="0" applyNumberFormat="1" applyFont="1" applyBorder="1" applyAlignment="1" applyProtection="1">
      <alignment vertical="center"/>
      <protection locked="0"/>
    </xf>
    <xf numFmtId="176" fontId="13" fillId="6" borderId="3" xfId="0" applyNumberFormat="1" applyFont="1" applyFill="1" applyBorder="1" applyAlignment="1" applyProtection="1">
      <alignment vertical="center"/>
      <protection locked="0"/>
    </xf>
    <xf numFmtId="176" fontId="12" fillId="0" borderId="28" xfId="1" applyNumberFormat="1" applyFont="1" applyBorder="1" applyAlignment="1">
      <alignment horizontal="center" vertical="center"/>
    </xf>
    <xf numFmtId="176" fontId="12" fillId="0" borderId="29" xfId="1" applyNumberFormat="1" applyFont="1" applyBorder="1" applyAlignment="1">
      <alignment horizontal="center" vertical="center"/>
    </xf>
    <xf numFmtId="176" fontId="12" fillId="0" borderId="30" xfId="1" applyNumberFormat="1" applyFont="1" applyBorder="1" applyAlignment="1">
      <alignment horizontal="center" vertical="center"/>
    </xf>
    <xf numFmtId="176" fontId="7" fillId="0" borderId="14" xfId="1" quotePrefix="1" applyNumberFormat="1" applyFont="1" applyBorder="1" applyAlignment="1" applyProtection="1">
      <alignment horizontal="center" vertical="center"/>
    </xf>
    <xf numFmtId="176" fontId="7" fillId="0" borderId="67" xfId="1" quotePrefix="1" applyNumberFormat="1" applyFont="1" applyBorder="1" applyAlignment="1" applyProtection="1">
      <alignment horizontal="center" vertical="center"/>
    </xf>
    <xf numFmtId="176" fontId="9" fillId="0" borderId="42" xfId="1" applyNumberFormat="1" applyFont="1" applyFill="1" applyBorder="1" applyAlignment="1" applyProtection="1">
      <alignment vertical="center"/>
    </xf>
    <xf numFmtId="176" fontId="9" fillId="0" borderId="36" xfId="1" applyNumberFormat="1" applyFont="1" applyFill="1" applyBorder="1" applyAlignment="1" applyProtection="1">
      <alignment vertical="center"/>
    </xf>
    <xf numFmtId="176" fontId="9" fillId="0" borderId="64" xfId="1" applyNumberFormat="1" applyFont="1" applyBorder="1" applyAlignment="1" applyProtection="1">
      <alignment vertical="center"/>
    </xf>
    <xf numFmtId="176" fontId="9" fillId="0" borderId="37" xfId="1" applyNumberFormat="1" applyFont="1" applyBorder="1" applyAlignment="1" applyProtection="1">
      <alignment vertical="center"/>
    </xf>
    <xf numFmtId="176" fontId="7" fillId="0" borderId="68" xfId="1" quotePrefix="1" applyNumberFormat="1" applyFont="1" applyBorder="1" applyAlignment="1" applyProtection="1">
      <alignment horizontal="center" vertical="center"/>
    </xf>
    <xf numFmtId="176" fontId="7" fillId="0" borderId="69" xfId="1" quotePrefix="1" applyNumberFormat="1" applyFont="1" applyBorder="1" applyAlignment="1" applyProtection="1">
      <alignment horizontal="center" vertical="center"/>
    </xf>
    <xf numFmtId="176" fontId="7" fillId="0" borderId="13" xfId="1" quotePrefix="1" applyNumberFormat="1" applyFont="1" applyBorder="1" applyAlignment="1" applyProtection="1">
      <alignment horizontal="center" vertical="center"/>
    </xf>
    <xf numFmtId="176" fontId="9" fillId="0" borderId="18" xfId="1" applyNumberFormat="1" applyFont="1" applyFill="1" applyBorder="1" applyAlignment="1" applyProtection="1">
      <alignment vertical="center"/>
    </xf>
    <xf numFmtId="176" fontId="9" fillId="0" borderId="51" xfId="1" applyNumberFormat="1" applyFont="1" applyBorder="1" applyAlignment="1" applyProtection="1">
      <alignment vertical="center"/>
    </xf>
    <xf numFmtId="176" fontId="9" fillId="0" borderId="50" xfId="1" applyNumberFormat="1" applyFont="1" applyBorder="1" applyAlignment="1" applyProtection="1">
      <alignment vertical="center"/>
    </xf>
    <xf numFmtId="176" fontId="8" fillId="5" borderId="3" xfId="1" applyNumberFormat="1" applyFont="1" applyFill="1" applyBorder="1" applyAlignment="1" applyProtection="1">
      <alignment horizontal="center" vertical="center"/>
    </xf>
    <xf numFmtId="176" fontId="2" fillId="5" borderId="72" xfId="1" applyNumberFormat="1" applyFont="1" applyFill="1" applyBorder="1" applyAlignment="1">
      <alignment horizontal="center" vertical="center"/>
    </xf>
    <xf numFmtId="176" fontId="2" fillId="5" borderId="73" xfId="1" applyNumberFormat="1" applyFont="1" applyFill="1" applyBorder="1" applyAlignment="1">
      <alignment horizontal="center" vertical="center"/>
    </xf>
    <xf numFmtId="176" fontId="2" fillId="5" borderId="9" xfId="1" applyNumberFormat="1" applyFont="1" applyFill="1" applyBorder="1" applyAlignment="1">
      <alignment horizontal="center" vertical="center"/>
    </xf>
    <xf numFmtId="176" fontId="7" fillId="0" borderId="3" xfId="1" quotePrefix="1" applyNumberFormat="1" applyFont="1" applyBorder="1" applyAlignment="1" applyProtection="1">
      <alignment horizontal="center" vertical="center"/>
    </xf>
    <xf numFmtId="176" fontId="5" fillId="0" borderId="0" xfId="1" applyNumberFormat="1" applyFont="1" applyAlignment="1">
      <alignment horizontal="center"/>
    </xf>
    <xf numFmtId="176" fontId="8" fillId="4" borderId="65" xfId="1" applyNumberFormat="1" applyFont="1" applyFill="1" applyBorder="1" applyAlignment="1" applyProtection="1">
      <alignment horizontal="center" vertical="center"/>
    </xf>
    <xf numFmtId="176" fontId="8" fillId="4" borderId="66" xfId="1" applyNumberFormat="1" applyFont="1" applyFill="1" applyBorder="1" applyAlignment="1" applyProtection="1">
      <alignment horizontal="center" vertical="center"/>
    </xf>
    <xf numFmtId="176" fontId="9" fillId="4" borderId="20" xfId="1" applyNumberFormat="1" applyFont="1" applyFill="1" applyBorder="1" applyAlignment="1" applyProtection="1">
      <alignment horizontal="center" vertical="center"/>
    </xf>
    <xf numFmtId="176" fontId="9" fillId="4" borderId="18" xfId="1" applyNumberFormat="1" applyFont="1" applyFill="1" applyBorder="1" applyAlignment="1" applyProtection="1">
      <alignment horizontal="center" vertical="center"/>
    </xf>
    <xf numFmtId="176" fontId="9" fillId="4" borderId="21" xfId="1" applyNumberFormat="1" applyFont="1" applyFill="1" applyBorder="1" applyAlignment="1" applyProtection="1">
      <alignment horizontal="center" vertical="center"/>
    </xf>
    <xf numFmtId="176" fontId="9" fillId="4" borderId="56" xfId="1" applyNumberFormat="1" applyFont="1" applyFill="1" applyBorder="1" applyAlignment="1" applyProtection="1">
      <alignment horizontal="center" vertical="center"/>
    </xf>
    <xf numFmtId="176" fontId="9" fillId="4" borderId="50" xfId="1" applyNumberFormat="1" applyFont="1" applyFill="1" applyBorder="1" applyAlignment="1" applyProtection="1">
      <alignment horizontal="center" vertical="center"/>
    </xf>
    <xf numFmtId="176" fontId="9" fillId="4" borderId="1" xfId="1" applyNumberFormat="1" applyFont="1" applyFill="1" applyBorder="1" applyAlignment="1" applyProtection="1">
      <alignment horizontal="center" vertical="center"/>
    </xf>
    <xf numFmtId="176" fontId="9" fillId="4" borderId="2" xfId="1" applyNumberFormat="1" applyFont="1" applyFill="1" applyBorder="1" applyAlignment="1" applyProtection="1">
      <alignment horizontal="center" vertical="center"/>
    </xf>
    <xf numFmtId="176" fontId="9" fillId="4" borderId="35" xfId="1" applyNumberFormat="1" applyFont="1" applyFill="1" applyBorder="1" applyAlignment="1" applyProtection="1">
      <alignment horizontal="center" vertical="center"/>
    </xf>
    <xf numFmtId="176" fontId="9" fillId="4" borderId="33" xfId="1" applyNumberFormat="1" applyFont="1" applyFill="1" applyBorder="1" applyAlignment="1" applyProtection="1">
      <alignment horizontal="center" vertical="center"/>
    </xf>
    <xf numFmtId="176" fontId="9" fillId="4" borderId="34" xfId="1" applyNumberFormat="1" applyFont="1" applyFill="1" applyBorder="1" applyAlignment="1" applyProtection="1">
      <alignment horizontal="center" vertical="center"/>
    </xf>
    <xf numFmtId="176" fontId="9" fillId="4" borderId="47" xfId="1" applyNumberFormat="1" applyFont="1" applyFill="1" applyBorder="1" applyAlignment="1" applyProtection="1">
      <alignment horizontal="center" vertical="center"/>
    </xf>
    <xf numFmtId="176" fontId="7" fillId="0" borderId="11" xfId="1" quotePrefix="1" applyNumberFormat="1" applyFont="1" applyBorder="1" applyAlignment="1" applyProtection="1">
      <alignment horizontal="center" vertical="center"/>
    </xf>
    <xf numFmtId="176" fontId="9" fillId="0" borderId="21" xfId="1" applyNumberFormat="1" applyFont="1" applyFill="1" applyBorder="1" applyAlignment="1" applyProtection="1">
      <alignment vertical="center"/>
    </xf>
    <xf numFmtId="176" fontId="9" fillId="0" borderId="4" xfId="1" applyNumberFormat="1" applyFont="1" applyFill="1" applyBorder="1" applyAlignment="1" applyProtection="1">
      <alignment vertical="center"/>
    </xf>
    <xf numFmtId="176" fontId="9" fillId="0" borderId="38" xfId="1" applyNumberFormat="1" applyFont="1" applyFill="1" applyBorder="1" applyAlignment="1" applyProtection="1">
      <alignment vertical="center"/>
    </xf>
    <xf numFmtId="176" fontId="9" fillId="0" borderId="28" xfId="1" applyNumberFormat="1" applyFont="1" applyBorder="1" applyAlignment="1" applyProtection="1">
      <alignment vertical="center"/>
    </xf>
    <xf numFmtId="176" fontId="9" fillId="0" borderId="40" xfId="1" applyNumberFormat="1" applyFont="1" applyBorder="1" applyAlignment="1" applyProtection="1">
      <alignment vertical="center"/>
    </xf>
    <xf numFmtId="176" fontId="9" fillId="0" borderId="71" xfId="1" applyNumberFormat="1" applyFont="1" applyBorder="1" applyAlignment="1" applyProtection="1">
      <alignment vertical="center"/>
    </xf>
    <xf numFmtId="176" fontId="9" fillId="0" borderId="70" xfId="1" applyNumberFormat="1" applyFont="1" applyBorder="1" applyAlignment="1" applyProtection="1">
      <alignment vertical="center"/>
    </xf>
    <xf numFmtId="176" fontId="9" fillId="0" borderId="53" xfId="1" applyNumberFormat="1" applyFont="1" applyFill="1" applyBorder="1" applyAlignment="1" applyProtection="1">
      <alignment horizontal="right" vertical="center"/>
    </xf>
    <xf numFmtId="176" fontId="9" fillId="0" borderId="16" xfId="1" applyNumberFormat="1" applyFont="1" applyFill="1" applyBorder="1" applyAlignment="1" applyProtection="1">
      <alignment horizontal="right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54" xfId="0" applyFill="1" applyBorder="1" applyAlignment="1">
      <alignment horizontal="center" vertical="center" shrinkToFit="1"/>
    </xf>
    <xf numFmtId="0" fontId="0" fillId="3" borderId="55" xfId="0" applyFill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3" borderId="57" xfId="0" applyFill="1" applyBorder="1" applyAlignment="1">
      <alignment horizontal="center" vertical="center" shrinkToFit="1"/>
    </xf>
    <xf numFmtId="0" fontId="0" fillId="3" borderId="56" xfId="0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178" fontId="0" fillId="2" borderId="3" xfId="1" applyNumberFormat="1" applyFont="1" applyFill="1" applyBorder="1" applyAlignment="1" applyProtection="1">
      <alignment horizontal="right" vertical="center"/>
      <protection locked="0"/>
    </xf>
    <xf numFmtId="178" fontId="0" fillId="2" borderId="7" xfId="1" applyNumberFormat="1" applyFont="1" applyFill="1" applyBorder="1" applyAlignment="1" applyProtection="1">
      <alignment horizontal="right" vertical="center"/>
      <protection locked="0"/>
    </xf>
    <xf numFmtId="178" fontId="0" fillId="0" borderId="15" xfId="1" applyNumberFormat="1" applyFont="1" applyFill="1" applyBorder="1" applyAlignment="1">
      <alignment horizontal="right" vertical="center"/>
    </xf>
    <xf numFmtId="178" fontId="0" fillId="0" borderId="9" xfId="1" applyNumberFormat="1" applyFont="1" applyFill="1" applyBorder="1" applyAlignment="1">
      <alignment horizontal="right" vertical="center"/>
    </xf>
    <xf numFmtId="178" fontId="0" fillId="0" borderId="53" xfId="1" applyNumberFormat="1" applyFont="1" applyFill="1" applyBorder="1" applyAlignment="1">
      <alignment horizontal="right" vertical="center"/>
    </xf>
    <xf numFmtId="178" fontId="0" fillId="0" borderId="16" xfId="1" applyNumberFormat="1" applyFont="1" applyFill="1" applyBorder="1" applyAlignment="1">
      <alignment horizontal="right" vertical="center"/>
    </xf>
    <xf numFmtId="178" fontId="0" fillId="0" borderId="18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 applyProtection="1">
      <alignment horizontal="right" vertical="center"/>
      <protection locked="0"/>
    </xf>
    <xf numFmtId="178" fontId="0" fillId="0" borderId="4" xfId="1" applyNumberFormat="1" applyFont="1" applyFill="1" applyBorder="1" applyAlignment="1">
      <alignment horizontal="right" vertical="center"/>
    </xf>
    <xf numFmtId="178" fontId="0" fillId="0" borderId="3" xfId="1" applyNumberFormat="1" applyFont="1" applyFill="1" applyBorder="1" applyAlignment="1">
      <alignment horizontal="right" vertical="center"/>
    </xf>
    <xf numFmtId="178" fontId="0" fillId="0" borderId="21" xfId="1" applyNumberFormat="1" applyFont="1" applyFill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8" fontId="0" fillId="0" borderId="49" xfId="1" applyNumberFormat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8" fontId="0" fillId="0" borderId="10" xfId="1" applyNumberFormat="1" applyFont="1" applyFill="1" applyBorder="1" applyAlignment="1">
      <alignment horizontal="right" vertical="center"/>
    </xf>
    <xf numFmtId="178" fontId="0" fillId="0" borderId="25" xfId="1" applyNumberFormat="1" applyFont="1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178" fontId="0" fillId="0" borderId="5" xfId="1" applyNumberFormat="1" applyFont="1" applyFill="1" applyBorder="1" applyAlignment="1">
      <alignment horizontal="right" vertical="center"/>
    </xf>
    <xf numFmtId="178" fontId="0" fillId="0" borderId="6" xfId="1" applyNumberFormat="1" applyFont="1" applyFill="1" applyBorder="1" applyAlignment="1">
      <alignment horizontal="right" vertical="center"/>
    </xf>
    <xf numFmtId="178" fontId="0" fillId="2" borderId="52" xfId="1" applyNumberFormat="1" applyFont="1" applyFill="1" applyBorder="1" applyAlignment="1" applyProtection="1">
      <alignment horizontal="right" vertical="center"/>
      <protection locked="0"/>
    </xf>
    <xf numFmtId="178" fontId="0" fillId="2" borderId="17" xfId="1" applyNumberFormat="1" applyFont="1" applyFill="1" applyBorder="1" applyAlignment="1" applyProtection="1">
      <alignment horizontal="right" vertical="center"/>
      <protection locked="0"/>
    </xf>
    <xf numFmtId="178" fontId="0" fillId="2" borderId="19" xfId="1" applyNumberFormat="1" applyFon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178" fontId="4" fillId="0" borderId="24" xfId="1" applyNumberFormat="1" applyFont="1" applyBorder="1" applyAlignment="1">
      <alignment horizontal="center" vertical="center"/>
    </xf>
    <xf numFmtId="178" fontId="4" fillId="0" borderId="25" xfId="1" applyNumberFormat="1" applyFont="1" applyBorder="1" applyAlignment="1">
      <alignment horizontal="center" vertical="center"/>
    </xf>
    <xf numFmtId="178" fontId="0" fillId="0" borderId="27" xfId="1" applyNumberFormat="1" applyFont="1" applyBorder="1" applyAlignment="1">
      <alignment horizontal="center" vertical="center"/>
    </xf>
    <xf numFmtId="178" fontId="0" fillId="2" borderId="6" xfId="1" applyNumberFormat="1" applyFont="1" applyFill="1" applyBorder="1" applyAlignment="1" applyProtection="1">
      <alignment horizontal="right" vertical="center"/>
      <protection locked="0"/>
    </xf>
    <xf numFmtId="176" fontId="0" fillId="2" borderId="17" xfId="1" applyNumberFormat="1" applyFont="1" applyFill="1" applyBorder="1" applyAlignment="1" applyProtection="1">
      <alignment horizontal="right" vertical="center"/>
      <protection locked="0"/>
    </xf>
    <xf numFmtId="176" fontId="0" fillId="2" borderId="6" xfId="1" applyNumberFormat="1" applyFont="1" applyFill="1" applyBorder="1" applyAlignment="1" applyProtection="1">
      <alignment horizontal="right" vertical="center"/>
      <protection locked="0"/>
    </xf>
    <xf numFmtId="0" fontId="4" fillId="0" borderId="69" xfId="0" applyFont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 vertical="center"/>
    </xf>
    <xf numFmtId="176" fontId="0" fillId="0" borderId="63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176" fontId="0" fillId="0" borderId="38" xfId="1" applyNumberFormat="1" applyFont="1" applyFill="1" applyBorder="1" applyAlignment="1">
      <alignment horizontal="right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74" xfId="1" applyNumberFormat="1" applyFont="1" applyBorder="1" applyAlignment="1">
      <alignment horizontal="center" vertical="center"/>
    </xf>
    <xf numFmtId="176" fontId="0" fillId="0" borderId="5" xfId="1" applyNumberFormat="1" applyFont="1" applyFill="1" applyBorder="1" applyAlignment="1">
      <alignment horizontal="right" vertical="center"/>
    </xf>
    <xf numFmtId="176" fontId="0" fillId="0" borderId="39" xfId="1" applyNumberFormat="1" applyFont="1" applyFill="1" applyBorder="1" applyAlignment="1">
      <alignment horizontal="right" vertical="center"/>
    </xf>
    <xf numFmtId="176" fontId="0" fillId="0" borderId="15" xfId="1" applyNumberFormat="1" applyFont="1" applyFill="1" applyBorder="1" applyAlignment="1">
      <alignment horizontal="right" vertical="center"/>
    </xf>
    <xf numFmtId="176" fontId="0" fillId="0" borderId="9" xfId="1" applyNumberFormat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 vertical="center"/>
    </xf>
    <xf numFmtId="176" fontId="0" fillId="2" borderId="16" xfId="1" applyNumberFormat="1" applyFont="1" applyFill="1" applyBorder="1" applyAlignment="1" applyProtection="1">
      <alignment horizontal="right" vertical="center"/>
      <protection locked="0"/>
    </xf>
    <xf numFmtId="176" fontId="0" fillId="2" borderId="3" xfId="1" applyNumberFormat="1" applyFont="1" applyFill="1" applyBorder="1" applyAlignment="1" applyProtection="1">
      <alignment horizontal="right" vertical="center"/>
      <protection locked="0"/>
    </xf>
    <xf numFmtId="176" fontId="0" fillId="0" borderId="27" xfId="1" applyNumberFormat="1" applyFont="1" applyBorder="1" applyAlignment="1">
      <alignment horizontal="center" vertical="center"/>
    </xf>
    <xf numFmtId="176" fontId="0" fillId="0" borderId="25" xfId="1" applyNumberFormat="1" applyFont="1" applyBorder="1" applyAlignment="1">
      <alignment horizontal="center" vertical="center"/>
    </xf>
    <xf numFmtId="176" fontId="0" fillId="2" borderId="52" xfId="1" applyNumberFormat="1" applyFont="1" applyFill="1" applyBorder="1" applyAlignment="1" applyProtection="1">
      <alignment horizontal="right" vertical="center"/>
      <protection locked="0"/>
    </xf>
    <xf numFmtId="176" fontId="0" fillId="0" borderId="53" xfId="1" applyNumberFormat="1" applyFont="1" applyFill="1" applyBorder="1" applyAlignment="1">
      <alignment horizontal="right" vertical="center"/>
    </xf>
    <xf numFmtId="176" fontId="0" fillId="2" borderId="19" xfId="1" applyNumberFormat="1" applyFont="1" applyFill="1" applyBorder="1" applyAlignment="1" applyProtection="1">
      <alignment horizontal="right" vertical="center"/>
      <protection locked="0"/>
    </xf>
    <xf numFmtId="176" fontId="0" fillId="0" borderId="10" xfId="1" applyNumberFormat="1" applyFont="1" applyFill="1" applyBorder="1" applyAlignment="1">
      <alignment horizontal="right" vertical="center"/>
    </xf>
    <xf numFmtId="176" fontId="0" fillId="0" borderId="18" xfId="1" applyNumberFormat="1" applyFont="1" applyFill="1" applyBorder="1" applyAlignment="1">
      <alignment horizontal="right" vertical="center"/>
    </xf>
    <xf numFmtId="176" fontId="0" fillId="2" borderId="7" xfId="1" applyNumberFormat="1" applyFont="1" applyFill="1" applyBorder="1" applyAlignment="1" applyProtection="1">
      <alignment horizontal="right" vertical="center"/>
      <protection locked="0"/>
    </xf>
    <xf numFmtId="176" fontId="0" fillId="0" borderId="26" xfId="1" applyNumberFormat="1" applyFont="1" applyBorder="1" applyAlignment="1">
      <alignment horizontal="center" vertical="center"/>
    </xf>
    <xf numFmtId="178" fontId="0" fillId="2" borderId="53" xfId="1" applyNumberFormat="1" applyFont="1" applyFill="1" applyBorder="1" applyAlignment="1" applyProtection="1">
      <alignment horizontal="right" vertical="center"/>
      <protection locked="0"/>
    </xf>
    <xf numFmtId="178" fontId="0" fillId="2" borderId="8" xfId="1" applyNumberFormat="1" applyFont="1" applyFill="1" applyBorder="1" applyAlignment="1" applyProtection="1">
      <alignment horizontal="right" vertical="center"/>
      <protection locked="0"/>
    </xf>
    <xf numFmtId="178" fontId="0" fillId="2" borderId="18" xfId="1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36"/>
  <sheetViews>
    <sheetView view="pageBreakPreview" zoomScale="80" zoomScaleNormal="100" zoomScaleSheetLayoutView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 x14ac:dyDescent="0.15"/>
  <cols>
    <col min="1" max="1" width="4" style="8" customWidth="1"/>
    <col min="2" max="16" width="6.875" style="8" customWidth="1"/>
    <col min="17" max="22" width="6.25" style="8" customWidth="1"/>
    <col min="23" max="23" width="5" style="8" customWidth="1"/>
    <col min="24" max="24" width="7.125" style="8" customWidth="1"/>
    <col min="25" max="31" width="7.625" style="8" customWidth="1"/>
    <col min="32" max="32" width="4" style="8" customWidth="1"/>
    <col min="33" max="33" width="7.125" style="8" customWidth="1"/>
    <col min="34" max="40" width="7.625" style="8" customWidth="1"/>
    <col min="41" max="16384" width="9" style="8"/>
  </cols>
  <sheetData>
    <row r="1" spans="1:40" s="5" customFormat="1" ht="14.25" x14ac:dyDescent="0.15">
      <c r="A1" s="171" t="s">
        <v>98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40" s="5" customFormat="1" x14ac:dyDescent="0.15">
      <c r="A2" s="6"/>
      <c r="Q2" s="7" t="s">
        <v>24</v>
      </c>
      <c r="T2" s="7" t="s">
        <v>25</v>
      </c>
      <c r="X2" s="6"/>
      <c r="AG2" s="6"/>
    </row>
    <row r="3" spans="1:40" s="5" customFormat="1" ht="14.25" thickBot="1" x14ac:dyDescent="0.2">
      <c r="A3" s="6"/>
      <c r="X3" s="6"/>
      <c r="AG3" s="6"/>
    </row>
    <row r="4" spans="1:40" s="5" customFormat="1" ht="22.5" customHeight="1" x14ac:dyDescent="0.15">
      <c r="A4" s="172" t="s">
        <v>26</v>
      </c>
      <c r="B4" s="177" t="s">
        <v>28</v>
      </c>
      <c r="C4" s="174" t="s">
        <v>52</v>
      </c>
      <c r="D4" s="12" t="s">
        <v>29</v>
      </c>
      <c r="E4" s="12" t="s">
        <v>30</v>
      </c>
      <c r="F4" s="174" t="s">
        <v>27</v>
      </c>
      <c r="G4" s="174" t="s">
        <v>49</v>
      </c>
      <c r="H4" s="182" t="s">
        <v>31</v>
      </c>
      <c r="I4" s="183"/>
      <c r="J4" s="183"/>
      <c r="K4" s="183"/>
      <c r="L4" s="183"/>
      <c r="M4" s="183"/>
      <c r="N4" s="183"/>
      <c r="O4" s="183"/>
      <c r="P4" s="184"/>
      <c r="Q4" s="179" t="s">
        <v>50</v>
      </c>
      <c r="R4" s="180"/>
      <c r="S4" s="181"/>
      <c r="T4" s="179" t="s">
        <v>51</v>
      </c>
      <c r="U4" s="180"/>
      <c r="V4" s="181"/>
      <c r="X4" s="166" t="s">
        <v>26</v>
      </c>
      <c r="Y4" s="167" t="s">
        <v>60</v>
      </c>
      <c r="Z4" s="168"/>
      <c r="AA4" s="168"/>
      <c r="AB4" s="168"/>
      <c r="AC4" s="168"/>
      <c r="AD4" s="169"/>
      <c r="AE4" s="129"/>
      <c r="AG4" s="166" t="s">
        <v>26</v>
      </c>
      <c r="AH4" s="167" t="s">
        <v>60</v>
      </c>
      <c r="AI4" s="168"/>
      <c r="AJ4" s="168"/>
      <c r="AK4" s="168"/>
      <c r="AL4" s="168"/>
      <c r="AM4" s="169"/>
      <c r="AN4" s="129"/>
    </row>
    <row r="5" spans="1:40" s="5" customFormat="1" ht="22.5" customHeight="1" thickBot="1" x14ac:dyDescent="0.2">
      <c r="A5" s="173"/>
      <c r="B5" s="178"/>
      <c r="C5" s="176"/>
      <c r="D5" s="13" t="s">
        <v>30</v>
      </c>
      <c r="E5" s="14" t="s">
        <v>32</v>
      </c>
      <c r="F5" s="175"/>
      <c r="G5" s="176"/>
      <c r="H5" s="15" t="s">
        <v>33</v>
      </c>
      <c r="I5" s="15" t="s">
        <v>34</v>
      </c>
      <c r="J5" s="15" t="s">
        <v>35</v>
      </c>
      <c r="K5" s="15" t="s">
        <v>36</v>
      </c>
      <c r="L5" s="15" t="s">
        <v>37</v>
      </c>
      <c r="M5" s="15" t="s">
        <v>38</v>
      </c>
      <c r="N5" s="15" t="s">
        <v>39</v>
      </c>
      <c r="O5" s="15" t="s">
        <v>40</v>
      </c>
      <c r="P5" s="16" t="s">
        <v>41</v>
      </c>
      <c r="Q5" s="17" t="s">
        <v>42</v>
      </c>
      <c r="R5" s="15" t="s">
        <v>43</v>
      </c>
      <c r="S5" s="18" t="s">
        <v>44</v>
      </c>
      <c r="T5" s="17" t="s">
        <v>45</v>
      </c>
      <c r="U5" s="15" t="s">
        <v>46</v>
      </c>
      <c r="V5" s="18" t="s">
        <v>44</v>
      </c>
      <c r="X5" s="166"/>
      <c r="Y5" s="73" t="s">
        <v>42</v>
      </c>
      <c r="Z5" s="73" t="s">
        <v>43</v>
      </c>
      <c r="AA5" s="130" t="s">
        <v>80</v>
      </c>
      <c r="AB5" s="73" t="s">
        <v>45</v>
      </c>
      <c r="AC5" s="73" t="s">
        <v>46</v>
      </c>
      <c r="AD5" s="130" t="s">
        <v>81</v>
      </c>
      <c r="AE5" s="73" t="s">
        <v>44</v>
      </c>
      <c r="AG5" s="166"/>
      <c r="AH5" s="73" t="s">
        <v>42</v>
      </c>
      <c r="AI5" s="73" t="s">
        <v>43</v>
      </c>
      <c r="AJ5" s="130" t="s">
        <v>80</v>
      </c>
      <c r="AK5" s="73" t="s">
        <v>45</v>
      </c>
      <c r="AL5" s="73" t="s">
        <v>46</v>
      </c>
      <c r="AM5" s="130" t="s">
        <v>81</v>
      </c>
      <c r="AN5" s="73" t="s">
        <v>44</v>
      </c>
    </row>
    <row r="6" spans="1:40" s="5" customFormat="1" ht="19.5" customHeight="1" x14ac:dyDescent="0.15">
      <c r="A6" s="185">
        <v>4</v>
      </c>
      <c r="B6" s="189">
        <f>SUM(D6:D7)</f>
        <v>50229</v>
      </c>
      <c r="C6" s="19" t="s">
        <v>47</v>
      </c>
      <c r="D6" s="55">
        <f t="shared" ref="D6:D13" si="0">SUM(H6:P6)</f>
        <v>23627</v>
      </c>
      <c r="E6" s="55">
        <f>'４月'!E6</f>
        <v>-130</v>
      </c>
      <c r="F6" s="186">
        <f>SUM('４月'!$F$6:$F$7)</f>
        <v>21877</v>
      </c>
      <c r="G6" s="187">
        <f>SUM('４月'!$G$6:$G$7)</f>
        <v>-41</v>
      </c>
      <c r="H6" s="55">
        <f>'４月'!$D$8</f>
        <v>2546</v>
      </c>
      <c r="I6" s="55">
        <f>'４月'!$D$10</f>
        <v>8525</v>
      </c>
      <c r="J6" s="20">
        <f>'４月'!$D$12</f>
        <v>2156</v>
      </c>
      <c r="K6" s="20">
        <f>'４月'!$D$14</f>
        <v>2246</v>
      </c>
      <c r="L6" s="20">
        <f>'４月'!$D$16</f>
        <v>1441</v>
      </c>
      <c r="M6" s="20">
        <f>'４月'!$D$18</f>
        <v>363</v>
      </c>
      <c r="N6" s="20">
        <f>'４月'!$D$20</f>
        <v>371</v>
      </c>
      <c r="O6" s="20">
        <f>'４月'!$D$22</f>
        <v>1829</v>
      </c>
      <c r="P6" s="21">
        <f>'４月'!$D$24</f>
        <v>4150</v>
      </c>
      <c r="Q6" s="22">
        <f>'４月'!$L$6</f>
        <v>135</v>
      </c>
      <c r="R6" s="20">
        <f>'４月'!$Q$6</f>
        <v>239</v>
      </c>
      <c r="S6" s="23">
        <f t="shared" ref="S6:S13" si="1">Q6-R6</f>
        <v>-104</v>
      </c>
      <c r="T6" s="24">
        <f>'４月'!$S$6</f>
        <v>16</v>
      </c>
      <c r="U6" s="20">
        <f>'４月'!$T$6</f>
        <v>42</v>
      </c>
      <c r="V6" s="23">
        <f t="shared" ref="V6:V11" si="2">T6-U6</f>
        <v>-26</v>
      </c>
      <c r="X6" s="170" t="s">
        <v>61</v>
      </c>
      <c r="Y6" s="74">
        <f>Q8</f>
        <v>135</v>
      </c>
      <c r="Z6" s="74">
        <f>R8</f>
        <v>172</v>
      </c>
      <c r="AA6" s="74">
        <f>Y6-Z6</f>
        <v>-37</v>
      </c>
      <c r="AB6" s="74">
        <f>T8</f>
        <v>12</v>
      </c>
      <c r="AC6" s="74">
        <f>U8</f>
        <v>36</v>
      </c>
      <c r="AD6" s="74">
        <f>AB6-AC6</f>
        <v>-24</v>
      </c>
      <c r="AE6" s="74">
        <f>AA6+AD6</f>
        <v>-61</v>
      </c>
      <c r="AG6" s="170" t="s">
        <v>61</v>
      </c>
      <c r="AH6" s="193">
        <f>Y6+Y7</f>
        <v>250</v>
      </c>
      <c r="AI6" s="193">
        <f t="shared" ref="AI6:AM6" si="3">Z6+Z7</f>
        <v>332</v>
      </c>
      <c r="AJ6" s="193">
        <f t="shared" si="3"/>
        <v>-82</v>
      </c>
      <c r="AK6" s="193">
        <f t="shared" si="3"/>
        <v>24</v>
      </c>
      <c r="AL6" s="193">
        <f t="shared" si="3"/>
        <v>76</v>
      </c>
      <c r="AM6" s="193">
        <f t="shared" si="3"/>
        <v>-52</v>
      </c>
      <c r="AN6" s="193">
        <f>AE6+AE7</f>
        <v>-134</v>
      </c>
    </row>
    <row r="7" spans="1:40" s="5" customFormat="1" ht="19.5" customHeight="1" thickBot="1" x14ac:dyDescent="0.2">
      <c r="A7" s="155"/>
      <c r="B7" s="190"/>
      <c r="C7" s="37" t="s">
        <v>48</v>
      </c>
      <c r="D7" s="56">
        <f t="shared" si="0"/>
        <v>26602</v>
      </c>
      <c r="E7" s="56">
        <f>'４月'!E7</f>
        <v>-159</v>
      </c>
      <c r="F7" s="157">
        <f>IF('４月'!$H$6=0,0,'４月'!$D$8)</f>
        <v>2546</v>
      </c>
      <c r="G7" s="188">
        <f>IF('４月'!$H$6=0,0,'４月'!$D$8)</f>
        <v>2546</v>
      </c>
      <c r="H7" s="56">
        <f>'４月'!$D$9</f>
        <v>3009</v>
      </c>
      <c r="I7" s="56">
        <f>'４月'!$D$11</f>
        <v>9575</v>
      </c>
      <c r="J7" s="26">
        <f>'４月'!$D$13</f>
        <v>2535</v>
      </c>
      <c r="K7" s="26">
        <f>'４月'!$D$15</f>
        <v>2381</v>
      </c>
      <c r="L7" s="26">
        <f>'４月'!$D$17</f>
        <v>1556</v>
      </c>
      <c r="M7" s="26">
        <f>'４月'!$D$19</f>
        <v>385</v>
      </c>
      <c r="N7" s="26">
        <f>'４月'!$D$21</f>
        <v>453</v>
      </c>
      <c r="O7" s="26">
        <f>'４月'!$D$23</f>
        <v>2101</v>
      </c>
      <c r="P7" s="27">
        <f>'４月'!$D$25</f>
        <v>4607</v>
      </c>
      <c r="Q7" s="28">
        <f>'４月'!$L$7</f>
        <v>111</v>
      </c>
      <c r="R7" s="26">
        <f>'４月'!$Q$7</f>
        <v>245</v>
      </c>
      <c r="S7" s="29">
        <f t="shared" si="1"/>
        <v>-134</v>
      </c>
      <c r="T7" s="30">
        <f>'４月'!$S$7</f>
        <v>14</v>
      </c>
      <c r="U7" s="26">
        <f>'４月'!$T$7</f>
        <v>39</v>
      </c>
      <c r="V7" s="29">
        <f t="shared" si="2"/>
        <v>-25</v>
      </c>
      <c r="X7" s="170"/>
      <c r="Y7" s="74">
        <f>Q9</f>
        <v>115</v>
      </c>
      <c r="Z7" s="74">
        <f t="shared" ref="Z7:Z27" si="4">R9</f>
        <v>160</v>
      </c>
      <c r="AA7" s="74">
        <f t="shared" ref="AA7:AA29" si="5">Y7-Z7</f>
        <v>-45</v>
      </c>
      <c r="AB7" s="74">
        <f t="shared" ref="AB7:AB27" si="6">T9</f>
        <v>12</v>
      </c>
      <c r="AC7" s="74">
        <f t="shared" ref="AC7:AC27" si="7">U9</f>
        <v>40</v>
      </c>
      <c r="AD7" s="74">
        <f t="shared" ref="AD7:AD28" si="8">AB7-AC7</f>
        <v>-28</v>
      </c>
      <c r="AE7" s="74">
        <f>AA7+AD7</f>
        <v>-73</v>
      </c>
      <c r="AG7" s="170"/>
      <c r="AH7" s="194"/>
      <c r="AI7" s="194"/>
      <c r="AJ7" s="194"/>
      <c r="AK7" s="194"/>
      <c r="AL7" s="194"/>
      <c r="AM7" s="194"/>
      <c r="AN7" s="194"/>
    </row>
    <row r="8" spans="1:40" s="5" customFormat="1" ht="19.5" customHeight="1" thickTop="1" x14ac:dyDescent="0.15">
      <c r="A8" s="160">
        <v>5</v>
      </c>
      <c r="B8" s="191">
        <f>SUM(D8:D9)</f>
        <v>50095</v>
      </c>
      <c r="C8" s="43" t="s">
        <v>56</v>
      </c>
      <c r="D8" s="44">
        <f t="shared" si="0"/>
        <v>23566</v>
      </c>
      <c r="E8" s="44">
        <f>'５月'!E6</f>
        <v>-61</v>
      </c>
      <c r="F8" s="156">
        <f>SUM('５月'!$F$6:$F$7)</f>
        <v>21896</v>
      </c>
      <c r="G8" s="156">
        <f>SUM('５月'!$G$6:$G$7)</f>
        <v>19</v>
      </c>
      <c r="H8" s="44">
        <f>'５月'!$D$8</f>
        <v>2528</v>
      </c>
      <c r="I8" s="44">
        <f>'５月'!$D$10</f>
        <v>8516</v>
      </c>
      <c r="J8" s="32">
        <f>'５月'!$D$12</f>
        <v>2160</v>
      </c>
      <c r="K8" s="32">
        <f>'５月'!$D$14</f>
        <v>2234</v>
      </c>
      <c r="L8" s="32">
        <f>'５月'!$D$16</f>
        <v>1444</v>
      </c>
      <c r="M8" s="32">
        <f>'５月'!$D$18</f>
        <v>361</v>
      </c>
      <c r="N8" s="32">
        <f>'５月'!$D$20</f>
        <v>370</v>
      </c>
      <c r="O8" s="32">
        <f>'５月'!$D$22</f>
        <v>1822</v>
      </c>
      <c r="P8" s="33">
        <f>'５月'!$D$24</f>
        <v>4131</v>
      </c>
      <c r="Q8" s="34">
        <f>'５月'!$L$6</f>
        <v>135</v>
      </c>
      <c r="R8" s="32">
        <f>'５月'!$Q$6</f>
        <v>172</v>
      </c>
      <c r="S8" s="35">
        <f t="shared" si="1"/>
        <v>-37</v>
      </c>
      <c r="T8" s="36">
        <f>'５月'!$S$6</f>
        <v>12</v>
      </c>
      <c r="U8" s="32">
        <f>'５月'!$T$6</f>
        <v>36</v>
      </c>
      <c r="V8" s="35">
        <f t="shared" si="2"/>
        <v>-24</v>
      </c>
      <c r="X8" s="170" t="s">
        <v>62</v>
      </c>
      <c r="Y8" s="74">
        <f t="shared" ref="Y8:Y26" si="9">Q10</f>
        <v>44</v>
      </c>
      <c r="Z8" s="74">
        <f t="shared" si="4"/>
        <v>35</v>
      </c>
      <c r="AA8" s="74">
        <f t="shared" si="5"/>
        <v>9</v>
      </c>
      <c r="AB8" s="74">
        <f t="shared" si="6"/>
        <v>15</v>
      </c>
      <c r="AC8" s="74">
        <f t="shared" si="7"/>
        <v>44</v>
      </c>
      <c r="AD8" s="74">
        <f t="shared" si="8"/>
        <v>-29</v>
      </c>
      <c r="AE8" s="74">
        <f t="shared" ref="AE8:AE29" si="10">AA8+AD8</f>
        <v>-20</v>
      </c>
      <c r="AG8" s="170" t="s">
        <v>62</v>
      </c>
      <c r="AH8" s="193">
        <f t="shared" ref="AH8" si="11">Y8+Y9</f>
        <v>78</v>
      </c>
      <c r="AI8" s="193">
        <f t="shared" ref="AI8" si="12">Z8+Z9</f>
        <v>69</v>
      </c>
      <c r="AJ8" s="193">
        <f t="shared" ref="AJ8" si="13">AA8+AA9</f>
        <v>9</v>
      </c>
      <c r="AK8" s="193">
        <f t="shared" ref="AK8" si="14">AB8+AB9</f>
        <v>28</v>
      </c>
      <c r="AL8" s="193">
        <f t="shared" ref="AL8" si="15">AC8+AC9</f>
        <v>79</v>
      </c>
      <c r="AM8" s="193">
        <f t="shared" ref="AM8:AN8" si="16">AD8+AD9</f>
        <v>-51</v>
      </c>
      <c r="AN8" s="193">
        <f t="shared" si="16"/>
        <v>-42</v>
      </c>
    </row>
    <row r="9" spans="1:40" s="5" customFormat="1" ht="19.5" customHeight="1" thickBot="1" x14ac:dyDescent="0.2">
      <c r="A9" s="161"/>
      <c r="B9" s="192"/>
      <c r="C9" s="37" t="s">
        <v>57</v>
      </c>
      <c r="D9" s="56">
        <f t="shared" si="0"/>
        <v>26529</v>
      </c>
      <c r="E9" s="56">
        <f>'５月'!E7</f>
        <v>-73</v>
      </c>
      <c r="F9" s="157">
        <f>IF('４月'!$H$6=0,0,'４月'!$D$8)</f>
        <v>2546</v>
      </c>
      <c r="G9" s="157">
        <f>IF('４月'!$H$6=0,0,'４月'!$D$8)</f>
        <v>2546</v>
      </c>
      <c r="H9" s="56">
        <f>'５月'!$D$9</f>
        <v>3008</v>
      </c>
      <c r="I9" s="56">
        <f>'５月'!$D$11</f>
        <v>9538</v>
      </c>
      <c r="J9" s="56">
        <f>'５月'!$D$13</f>
        <v>2538</v>
      </c>
      <c r="K9" s="56">
        <f>'５月'!$D$15</f>
        <v>2376</v>
      </c>
      <c r="L9" s="56">
        <f>'５月'!$D$17</f>
        <v>1550</v>
      </c>
      <c r="M9" s="56">
        <f>'５月'!$D$19</f>
        <v>379</v>
      </c>
      <c r="N9" s="38">
        <f>'５月'!$D$21</f>
        <v>448</v>
      </c>
      <c r="O9" s="38">
        <f>'５月'!$D$23</f>
        <v>2097</v>
      </c>
      <c r="P9" s="39">
        <f>'５月'!$D$25</f>
        <v>4595</v>
      </c>
      <c r="Q9" s="40">
        <f>'５月'!$L$7</f>
        <v>115</v>
      </c>
      <c r="R9" s="38">
        <f>'５月'!$Q$7</f>
        <v>160</v>
      </c>
      <c r="S9" s="41">
        <f t="shared" si="1"/>
        <v>-45</v>
      </c>
      <c r="T9" s="42">
        <f>'５月'!$S$7</f>
        <v>12</v>
      </c>
      <c r="U9" s="38">
        <f>'５月'!$T$7</f>
        <v>40</v>
      </c>
      <c r="V9" s="41">
        <f t="shared" si="2"/>
        <v>-28</v>
      </c>
      <c r="X9" s="170"/>
      <c r="Y9" s="74">
        <f t="shared" si="9"/>
        <v>34</v>
      </c>
      <c r="Z9" s="74">
        <f t="shared" si="4"/>
        <v>34</v>
      </c>
      <c r="AA9" s="74">
        <f t="shared" si="5"/>
        <v>0</v>
      </c>
      <c r="AB9" s="74">
        <f t="shared" si="6"/>
        <v>13</v>
      </c>
      <c r="AC9" s="74">
        <f t="shared" si="7"/>
        <v>35</v>
      </c>
      <c r="AD9" s="74">
        <f t="shared" si="8"/>
        <v>-22</v>
      </c>
      <c r="AE9" s="74">
        <f t="shared" si="10"/>
        <v>-22</v>
      </c>
      <c r="AG9" s="170"/>
      <c r="AH9" s="194"/>
      <c r="AI9" s="194"/>
      <c r="AJ9" s="194"/>
      <c r="AK9" s="194"/>
      <c r="AL9" s="194"/>
      <c r="AM9" s="194"/>
      <c r="AN9" s="194"/>
    </row>
    <row r="10" spans="1:40" s="5" customFormat="1" ht="19.5" customHeight="1" thickTop="1" x14ac:dyDescent="0.15">
      <c r="A10" s="154">
        <v>6</v>
      </c>
      <c r="B10" s="165">
        <f>SUM(D10:D11)</f>
        <v>50053</v>
      </c>
      <c r="C10" s="43" t="s">
        <v>56</v>
      </c>
      <c r="D10" s="44">
        <f t="shared" si="0"/>
        <v>23546</v>
      </c>
      <c r="E10" s="32">
        <f>'６月'!E6</f>
        <v>-20</v>
      </c>
      <c r="F10" s="156">
        <f>SUM('６月'!$F$6:$F$7)</f>
        <v>21893</v>
      </c>
      <c r="G10" s="156">
        <f>SUM('６月'!$G$6:$G$7)</f>
        <v>-3</v>
      </c>
      <c r="H10" s="32">
        <f>'６月'!$D$8</f>
        <v>2526</v>
      </c>
      <c r="I10" s="32">
        <f>'６月'!$D$10</f>
        <v>8517</v>
      </c>
      <c r="J10" s="44">
        <f>'６月'!$D$12</f>
        <v>2159</v>
      </c>
      <c r="K10" s="44">
        <f>'６月'!$D$14</f>
        <v>2229</v>
      </c>
      <c r="L10" s="44">
        <f>'６月'!$D$16</f>
        <v>1441</v>
      </c>
      <c r="M10" s="44">
        <f>'６月'!$D$18</f>
        <v>360</v>
      </c>
      <c r="N10" s="44">
        <f>'６月'!$D$20</f>
        <v>368</v>
      </c>
      <c r="O10" s="44">
        <f>'６月'!$D$22</f>
        <v>1817</v>
      </c>
      <c r="P10" s="45">
        <f>'６月'!$D$24</f>
        <v>4129</v>
      </c>
      <c r="Q10" s="46">
        <f>'６月'!$L$6</f>
        <v>44</v>
      </c>
      <c r="R10" s="44">
        <f>'６月'!$Q$6</f>
        <v>35</v>
      </c>
      <c r="S10" s="47">
        <f t="shared" si="1"/>
        <v>9</v>
      </c>
      <c r="T10" s="48">
        <f>'６月'!$S$6</f>
        <v>15</v>
      </c>
      <c r="U10" s="44">
        <f>'６月'!$T$6</f>
        <v>44</v>
      </c>
      <c r="V10" s="47">
        <f t="shared" si="2"/>
        <v>-29</v>
      </c>
      <c r="X10" s="170" t="s">
        <v>63</v>
      </c>
      <c r="Y10" s="74">
        <f t="shared" si="9"/>
        <v>39</v>
      </c>
      <c r="Z10" s="74">
        <f t="shared" si="4"/>
        <v>42</v>
      </c>
      <c r="AA10" s="74">
        <f t="shared" si="5"/>
        <v>-3</v>
      </c>
      <c r="AB10" s="74">
        <f t="shared" si="6"/>
        <v>8</v>
      </c>
      <c r="AC10" s="74">
        <f t="shared" si="7"/>
        <v>32</v>
      </c>
      <c r="AD10" s="74">
        <f t="shared" si="8"/>
        <v>-24</v>
      </c>
      <c r="AE10" s="74">
        <f t="shared" si="10"/>
        <v>-27</v>
      </c>
      <c r="AG10" s="170" t="s">
        <v>63</v>
      </c>
      <c r="AH10" s="193">
        <f t="shared" ref="AH10" si="17">Y10+Y11</f>
        <v>79</v>
      </c>
      <c r="AI10" s="193">
        <f t="shared" ref="AI10" si="18">Z10+Z11</f>
        <v>83</v>
      </c>
      <c r="AJ10" s="193">
        <f t="shared" ref="AJ10" si="19">AA10+AA11</f>
        <v>-4</v>
      </c>
      <c r="AK10" s="193">
        <f t="shared" ref="AK10" si="20">AB10+AB11</f>
        <v>19</v>
      </c>
      <c r="AL10" s="193">
        <f t="shared" ref="AL10" si="21">AC10+AC11</f>
        <v>76</v>
      </c>
      <c r="AM10" s="193">
        <f t="shared" ref="AM10:AN10" si="22">AD10+AD11</f>
        <v>-57</v>
      </c>
      <c r="AN10" s="193">
        <f t="shared" si="22"/>
        <v>-61</v>
      </c>
    </row>
    <row r="11" spans="1:40" s="5" customFormat="1" ht="19.5" customHeight="1" thickBot="1" x14ac:dyDescent="0.2">
      <c r="A11" s="155"/>
      <c r="B11" s="159"/>
      <c r="C11" s="25" t="s">
        <v>57</v>
      </c>
      <c r="D11" s="26">
        <f t="shared" si="0"/>
        <v>26507</v>
      </c>
      <c r="E11" s="56">
        <f>'６月'!E7</f>
        <v>-22</v>
      </c>
      <c r="F11" s="157">
        <f>IF('４月'!$H$6=0,0,'４月'!$D$8)</f>
        <v>2546</v>
      </c>
      <c r="G11" s="157">
        <f>IF('４月'!$H$6=0,0,'４月'!$D$8)</f>
        <v>2546</v>
      </c>
      <c r="H11" s="56">
        <f>'６月'!$D$9</f>
        <v>3000</v>
      </c>
      <c r="I11" s="56">
        <f>'６月'!$D$11</f>
        <v>9545</v>
      </c>
      <c r="J11" s="26">
        <f>'６月'!$D$13</f>
        <v>2538</v>
      </c>
      <c r="K11" s="26">
        <f>'６月'!$D$15</f>
        <v>2382</v>
      </c>
      <c r="L11" s="26">
        <f>'６月'!$D$17</f>
        <v>1546</v>
      </c>
      <c r="M11" s="26">
        <f>'６月'!$D$19</f>
        <v>378</v>
      </c>
      <c r="N11" s="26">
        <f>'６月'!$D$21</f>
        <v>448</v>
      </c>
      <c r="O11" s="26">
        <f>'６月'!$D$23</f>
        <v>2084</v>
      </c>
      <c r="P11" s="27">
        <f>'６月'!$D$25</f>
        <v>4586</v>
      </c>
      <c r="Q11" s="28">
        <f>'６月'!$L$7</f>
        <v>34</v>
      </c>
      <c r="R11" s="26">
        <f>'６月'!$Q$7</f>
        <v>34</v>
      </c>
      <c r="S11" s="29">
        <f t="shared" si="1"/>
        <v>0</v>
      </c>
      <c r="T11" s="30">
        <f>'６月'!$S$7</f>
        <v>13</v>
      </c>
      <c r="U11" s="26">
        <f>'６月'!$T$7</f>
        <v>35</v>
      </c>
      <c r="V11" s="29">
        <f t="shared" si="2"/>
        <v>-22</v>
      </c>
      <c r="X11" s="170"/>
      <c r="Y11" s="74">
        <f t="shared" si="9"/>
        <v>40</v>
      </c>
      <c r="Z11" s="74">
        <f t="shared" si="4"/>
        <v>41</v>
      </c>
      <c r="AA11" s="74">
        <f t="shared" si="5"/>
        <v>-1</v>
      </c>
      <c r="AB11" s="74">
        <f t="shared" si="6"/>
        <v>11</v>
      </c>
      <c r="AC11" s="74">
        <f t="shared" si="7"/>
        <v>44</v>
      </c>
      <c r="AD11" s="74">
        <f t="shared" si="8"/>
        <v>-33</v>
      </c>
      <c r="AE11" s="74">
        <f t="shared" si="10"/>
        <v>-34</v>
      </c>
      <c r="AG11" s="170"/>
      <c r="AH11" s="194"/>
      <c r="AI11" s="194"/>
      <c r="AJ11" s="194"/>
      <c r="AK11" s="194"/>
      <c r="AL11" s="194"/>
      <c r="AM11" s="194"/>
      <c r="AN11" s="194"/>
    </row>
    <row r="12" spans="1:40" s="5" customFormat="1" ht="19.5" customHeight="1" thickTop="1" x14ac:dyDescent="0.15">
      <c r="A12" s="160">
        <v>7</v>
      </c>
      <c r="B12" s="158">
        <f>SUM(D12:D13)</f>
        <v>49992</v>
      </c>
      <c r="C12" s="31" t="s">
        <v>56</v>
      </c>
      <c r="D12" s="32">
        <f t="shared" si="0"/>
        <v>23519</v>
      </c>
      <c r="E12" s="44">
        <f>'７月'!E6</f>
        <v>-27</v>
      </c>
      <c r="F12" s="156">
        <f>SUM('７月'!$F$6:$F$7)</f>
        <v>21870</v>
      </c>
      <c r="G12" s="156">
        <f>SUM('７月'!$G$6:$G$7)</f>
        <v>-23</v>
      </c>
      <c r="H12" s="32">
        <f>'７月'!$D$8</f>
        <v>2522</v>
      </c>
      <c r="I12" s="32">
        <f>'７月'!$D$10</f>
        <v>8511</v>
      </c>
      <c r="J12" s="32">
        <f>'７月'!$D$12</f>
        <v>2160</v>
      </c>
      <c r="K12" s="32">
        <f>'７月'!$D$14</f>
        <v>2230</v>
      </c>
      <c r="L12" s="32">
        <f>'７月'!$D$16</f>
        <v>1434</v>
      </c>
      <c r="M12" s="32">
        <f>'７月'!$D$18</f>
        <v>359</v>
      </c>
      <c r="N12" s="32">
        <f>'７月'!$D$20</f>
        <v>367</v>
      </c>
      <c r="O12" s="32">
        <f>'７月'!$D$22</f>
        <v>1815</v>
      </c>
      <c r="P12" s="33">
        <f>'７月'!$D$24</f>
        <v>4121</v>
      </c>
      <c r="Q12" s="34">
        <f>'７月'!$L$6</f>
        <v>39</v>
      </c>
      <c r="R12" s="32">
        <f>'７月'!$Q$6</f>
        <v>42</v>
      </c>
      <c r="S12" s="35">
        <f t="shared" si="1"/>
        <v>-3</v>
      </c>
      <c r="T12" s="36">
        <f>'７月'!$S$6</f>
        <v>8</v>
      </c>
      <c r="U12" s="32">
        <f>'７月'!$T$6</f>
        <v>32</v>
      </c>
      <c r="V12" s="35">
        <f t="shared" ref="V12:V29" si="23">T12-U12</f>
        <v>-24</v>
      </c>
      <c r="X12" s="170" t="s">
        <v>64</v>
      </c>
      <c r="Y12" s="74">
        <f t="shared" si="9"/>
        <v>35</v>
      </c>
      <c r="Z12" s="74">
        <f t="shared" si="4"/>
        <v>42</v>
      </c>
      <c r="AA12" s="74">
        <f t="shared" si="5"/>
        <v>-7</v>
      </c>
      <c r="AB12" s="74">
        <f t="shared" si="6"/>
        <v>19</v>
      </c>
      <c r="AC12" s="74">
        <f t="shared" si="7"/>
        <v>48</v>
      </c>
      <c r="AD12" s="74">
        <f t="shared" si="8"/>
        <v>-29</v>
      </c>
      <c r="AE12" s="74">
        <f t="shared" si="10"/>
        <v>-36</v>
      </c>
      <c r="AG12" s="170" t="s">
        <v>64</v>
      </c>
      <c r="AH12" s="193">
        <f t="shared" ref="AH12" si="24">Y12+Y13</f>
        <v>77</v>
      </c>
      <c r="AI12" s="193">
        <f t="shared" ref="AI12" si="25">Z12+Z13</f>
        <v>78</v>
      </c>
      <c r="AJ12" s="193">
        <f t="shared" ref="AJ12" si="26">AA12+AA13</f>
        <v>-1</v>
      </c>
      <c r="AK12" s="193">
        <f t="shared" ref="AK12" si="27">AB12+AB13</f>
        <v>30</v>
      </c>
      <c r="AL12" s="193">
        <f t="shared" ref="AL12" si="28">AC12+AC13</f>
        <v>91</v>
      </c>
      <c r="AM12" s="193">
        <f t="shared" ref="AM12:AN12" si="29">AD12+AD13</f>
        <v>-61</v>
      </c>
      <c r="AN12" s="193">
        <f t="shared" si="29"/>
        <v>-62</v>
      </c>
    </row>
    <row r="13" spans="1:40" s="5" customFormat="1" ht="19.5" customHeight="1" thickBot="1" x14ac:dyDescent="0.2">
      <c r="A13" s="161"/>
      <c r="B13" s="159"/>
      <c r="C13" s="37" t="s">
        <v>57</v>
      </c>
      <c r="D13" s="38">
        <f t="shared" si="0"/>
        <v>26473</v>
      </c>
      <c r="E13" s="38">
        <f>'７月'!E7</f>
        <v>-34</v>
      </c>
      <c r="F13" s="157">
        <f>IF('４月'!$H$6=0,0,'４月'!$D$8)</f>
        <v>2546</v>
      </c>
      <c r="G13" s="157">
        <f>IF('４月'!$H$6=0,0,'４月'!$D$8)</f>
        <v>2546</v>
      </c>
      <c r="H13" s="56">
        <f>'７月'!$D$9</f>
        <v>2994</v>
      </c>
      <c r="I13" s="56">
        <f>'７月'!$D$11</f>
        <v>9545</v>
      </c>
      <c r="J13" s="56">
        <f>'７月'!$D$13</f>
        <v>2532</v>
      </c>
      <c r="K13" s="56">
        <f>'７月'!$D$15</f>
        <v>2375</v>
      </c>
      <c r="L13" s="38">
        <f>'７月'!$D$17</f>
        <v>1539</v>
      </c>
      <c r="M13" s="38">
        <f>'７月'!$D$19</f>
        <v>376</v>
      </c>
      <c r="N13" s="38">
        <f>'７月'!$D$21</f>
        <v>448</v>
      </c>
      <c r="O13" s="38">
        <f>'７月'!$D$23</f>
        <v>2083</v>
      </c>
      <c r="P13" s="39">
        <f>'７月'!$D$25</f>
        <v>4581</v>
      </c>
      <c r="Q13" s="40">
        <f>'７月'!$L$7</f>
        <v>40</v>
      </c>
      <c r="R13" s="38">
        <f>'７月'!$Q$7</f>
        <v>41</v>
      </c>
      <c r="S13" s="41">
        <f t="shared" si="1"/>
        <v>-1</v>
      </c>
      <c r="T13" s="42">
        <f>'７月'!$S$7</f>
        <v>11</v>
      </c>
      <c r="U13" s="38">
        <f>'７月'!$T$7</f>
        <v>44</v>
      </c>
      <c r="V13" s="41">
        <f t="shared" si="23"/>
        <v>-33</v>
      </c>
      <c r="X13" s="170"/>
      <c r="Y13" s="74">
        <f t="shared" si="9"/>
        <v>42</v>
      </c>
      <c r="Z13" s="74">
        <f t="shared" si="4"/>
        <v>36</v>
      </c>
      <c r="AA13" s="74">
        <f t="shared" si="5"/>
        <v>6</v>
      </c>
      <c r="AB13" s="74">
        <f t="shared" si="6"/>
        <v>11</v>
      </c>
      <c r="AC13" s="74">
        <f t="shared" si="7"/>
        <v>43</v>
      </c>
      <c r="AD13" s="74">
        <f t="shared" si="8"/>
        <v>-32</v>
      </c>
      <c r="AE13" s="74">
        <f t="shared" si="10"/>
        <v>-26</v>
      </c>
      <c r="AG13" s="170"/>
      <c r="AH13" s="194"/>
      <c r="AI13" s="194"/>
      <c r="AJ13" s="194"/>
      <c r="AK13" s="194"/>
      <c r="AL13" s="194"/>
      <c r="AM13" s="194"/>
      <c r="AN13" s="194"/>
    </row>
    <row r="14" spans="1:40" s="5" customFormat="1" ht="19.5" customHeight="1" thickTop="1" x14ac:dyDescent="0.15">
      <c r="A14" s="154">
        <v>8</v>
      </c>
      <c r="B14" s="158">
        <f>SUM(D14:D15)</f>
        <v>49930</v>
      </c>
      <c r="C14" s="43" t="s">
        <v>56</v>
      </c>
      <c r="D14" s="44">
        <f t="shared" ref="D14:D29" si="30">SUM(H14:P14)</f>
        <v>23483</v>
      </c>
      <c r="E14" s="44">
        <f>'８月'!E6</f>
        <v>-36</v>
      </c>
      <c r="F14" s="156">
        <f>SUM('８月'!$F$6:$F$7)</f>
        <v>21847</v>
      </c>
      <c r="G14" s="156">
        <f>SUM('８月'!$G$6:$G$7)</f>
        <v>-23</v>
      </c>
      <c r="H14" s="44">
        <f>'８月'!$D$8</f>
        <v>2511</v>
      </c>
      <c r="I14" s="44">
        <f>'８月'!$D$10</f>
        <v>8516</v>
      </c>
      <c r="J14" s="44">
        <f>'８月'!$D$12</f>
        <v>2155</v>
      </c>
      <c r="K14" s="44">
        <f>'８月'!$D$14</f>
        <v>2229</v>
      </c>
      <c r="L14" s="44">
        <f>'８月'!$D$16</f>
        <v>1432</v>
      </c>
      <c r="M14" s="44">
        <f>'８月'!$D$18</f>
        <v>359</v>
      </c>
      <c r="N14" s="44">
        <f>'８月'!$D$20</f>
        <v>366</v>
      </c>
      <c r="O14" s="44">
        <f>'８月'!$D$22</f>
        <v>1803</v>
      </c>
      <c r="P14" s="45">
        <f>'８月'!$D$24</f>
        <v>4112</v>
      </c>
      <c r="Q14" s="46">
        <f>'８月'!$L$6</f>
        <v>35</v>
      </c>
      <c r="R14" s="44">
        <f>'８月'!$Q$6</f>
        <v>42</v>
      </c>
      <c r="S14" s="47">
        <f t="shared" ref="S14:S29" si="31">Q14-R14</f>
        <v>-7</v>
      </c>
      <c r="T14" s="48">
        <f>'８月'!$S$6</f>
        <v>19</v>
      </c>
      <c r="U14" s="44">
        <f>'８月'!$T$6</f>
        <v>48</v>
      </c>
      <c r="V14" s="47">
        <f t="shared" si="23"/>
        <v>-29</v>
      </c>
      <c r="X14" s="170" t="s">
        <v>65</v>
      </c>
      <c r="Y14" s="74">
        <f t="shared" si="9"/>
        <v>50</v>
      </c>
      <c r="Z14" s="74">
        <f t="shared" si="4"/>
        <v>39</v>
      </c>
      <c r="AA14" s="74">
        <f t="shared" si="5"/>
        <v>11</v>
      </c>
      <c r="AB14" s="74">
        <f t="shared" si="6"/>
        <v>10</v>
      </c>
      <c r="AC14" s="74">
        <f t="shared" si="7"/>
        <v>27</v>
      </c>
      <c r="AD14" s="74">
        <f t="shared" si="8"/>
        <v>-17</v>
      </c>
      <c r="AE14" s="74">
        <f t="shared" si="10"/>
        <v>-6</v>
      </c>
      <c r="AG14" s="170" t="s">
        <v>65</v>
      </c>
      <c r="AH14" s="193">
        <f t="shared" ref="AH14" si="32">Y14+Y15</f>
        <v>88</v>
      </c>
      <c r="AI14" s="193">
        <f t="shared" ref="AI14" si="33">Z14+Z15</f>
        <v>93</v>
      </c>
      <c r="AJ14" s="193">
        <f t="shared" ref="AJ14" si="34">AA14+AA15</f>
        <v>-5</v>
      </c>
      <c r="AK14" s="193">
        <f t="shared" ref="AK14" si="35">AB14+AB15</f>
        <v>30</v>
      </c>
      <c r="AL14" s="193">
        <f t="shared" ref="AL14" si="36">AC14+AC15</f>
        <v>61</v>
      </c>
      <c r="AM14" s="193">
        <f t="shared" ref="AM14:AN14" si="37">AD14+AD15</f>
        <v>-31</v>
      </c>
      <c r="AN14" s="193">
        <f t="shared" si="37"/>
        <v>-36</v>
      </c>
    </row>
    <row r="15" spans="1:40" s="5" customFormat="1" ht="19.5" customHeight="1" thickBot="1" x14ac:dyDescent="0.2">
      <c r="A15" s="155"/>
      <c r="B15" s="159"/>
      <c r="C15" s="25" t="s">
        <v>57</v>
      </c>
      <c r="D15" s="26">
        <f t="shared" si="30"/>
        <v>26447</v>
      </c>
      <c r="E15" s="26">
        <f>'８月'!E7</f>
        <v>-26</v>
      </c>
      <c r="F15" s="157">
        <f>IF('４月'!$H$6=0,0,'４月'!$D$8)</f>
        <v>2546</v>
      </c>
      <c r="G15" s="157">
        <f>IF('４月'!$H$6=0,0,'４月'!$D$8)</f>
        <v>2546</v>
      </c>
      <c r="H15" s="26">
        <f>'８月'!$D$9</f>
        <v>2991</v>
      </c>
      <c r="I15" s="26">
        <f>'８月'!$D$11</f>
        <v>9549</v>
      </c>
      <c r="J15" s="26">
        <f>'８月'!$D$13</f>
        <v>2523</v>
      </c>
      <c r="K15" s="26">
        <f>'８月'!$D$15</f>
        <v>2378</v>
      </c>
      <c r="L15" s="26">
        <f>'８月'!$D$17</f>
        <v>1534</v>
      </c>
      <c r="M15" s="26">
        <f>'８月'!$D$19</f>
        <v>375</v>
      </c>
      <c r="N15" s="26">
        <f>'８月'!$D$21</f>
        <v>446</v>
      </c>
      <c r="O15" s="26">
        <f>'８月'!$D$23</f>
        <v>2083</v>
      </c>
      <c r="P15" s="27">
        <f>'８月'!$D$25</f>
        <v>4568</v>
      </c>
      <c r="Q15" s="28">
        <f>'８月'!$L$7</f>
        <v>42</v>
      </c>
      <c r="R15" s="26">
        <f>'８月'!$Q$7</f>
        <v>36</v>
      </c>
      <c r="S15" s="29">
        <f t="shared" si="31"/>
        <v>6</v>
      </c>
      <c r="T15" s="30">
        <f>'８月'!$S$7</f>
        <v>11</v>
      </c>
      <c r="U15" s="26">
        <f>'８月'!$T$7</f>
        <v>43</v>
      </c>
      <c r="V15" s="29">
        <f t="shared" si="23"/>
        <v>-32</v>
      </c>
      <c r="X15" s="170"/>
      <c r="Y15" s="74">
        <f t="shared" si="9"/>
        <v>38</v>
      </c>
      <c r="Z15" s="74">
        <f t="shared" si="4"/>
        <v>54</v>
      </c>
      <c r="AA15" s="74">
        <f t="shared" si="5"/>
        <v>-16</v>
      </c>
      <c r="AB15" s="74">
        <f t="shared" si="6"/>
        <v>20</v>
      </c>
      <c r="AC15" s="74">
        <f t="shared" si="7"/>
        <v>34</v>
      </c>
      <c r="AD15" s="74">
        <f t="shared" si="8"/>
        <v>-14</v>
      </c>
      <c r="AE15" s="74">
        <f t="shared" si="10"/>
        <v>-30</v>
      </c>
      <c r="AG15" s="170"/>
      <c r="AH15" s="194"/>
      <c r="AI15" s="194"/>
      <c r="AJ15" s="194"/>
      <c r="AK15" s="194"/>
      <c r="AL15" s="194"/>
      <c r="AM15" s="194"/>
      <c r="AN15" s="194"/>
    </row>
    <row r="16" spans="1:40" s="5" customFormat="1" ht="19.5" customHeight="1" thickTop="1" x14ac:dyDescent="0.15">
      <c r="A16" s="160">
        <v>9</v>
      </c>
      <c r="B16" s="158">
        <f>SUM(D16:D17)</f>
        <v>49894</v>
      </c>
      <c r="C16" s="31" t="s">
        <v>56</v>
      </c>
      <c r="D16" s="32">
        <f t="shared" si="30"/>
        <v>23477</v>
      </c>
      <c r="E16" s="32">
        <f>'９月'!E6</f>
        <v>-6</v>
      </c>
      <c r="F16" s="156">
        <f>SUM('９月'!$F$6:$F$7)</f>
        <v>21825</v>
      </c>
      <c r="G16" s="156">
        <f>SUM('９月'!$G$6:$G$7)</f>
        <v>-22</v>
      </c>
      <c r="H16" s="32">
        <f>'９月'!$D$8</f>
        <v>2507</v>
      </c>
      <c r="I16" s="32">
        <f>'９月'!$D$10</f>
        <v>8522</v>
      </c>
      <c r="J16" s="32">
        <f>'９月'!$D$12</f>
        <v>2153</v>
      </c>
      <c r="K16" s="32">
        <f>'９月'!$D$14</f>
        <v>2237</v>
      </c>
      <c r="L16" s="32">
        <f>'９月'!$D$16</f>
        <v>1428</v>
      </c>
      <c r="M16" s="32">
        <f>'９月'!$D$18</f>
        <v>355</v>
      </c>
      <c r="N16" s="32">
        <f>'９月'!$D$20</f>
        <v>367</v>
      </c>
      <c r="O16" s="32">
        <f>'９月'!$D$22</f>
        <v>1800</v>
      </c>
      <c r="P16" s="33">
        <f>'９月'!$D$24</f>
        <v>4108</v>
      </c>
      <c r="Q16" s="34">
        <f>'９月'!$L$6</f>
        <v>50</v>
      </c>
      <c r="R16" s="32">
        <f>'９月'!$Q$6</f>
        <v>39</v>
      </c>
      <c r="S16" s="35">
        <f t="shared" si="31"/>
        <v>11</v>
      </c>
      <c r="T16" s="36">
        <f>'９月'!$S$6</f>
        <v>10</v>
      </c>
      <c r="U16" s="32">
        <f>'９月'!$T$6</f>
        <v>27</v>
      </c>
      <c r="V16" s="35">
        <f t="shared" si="23"/>
        <v>-17</v>
      </c>
      <c r="X16" s="170" t="s">
        <v>66</v>
      </c>
      <c r="Y16" s="74">
        <f t="shared" si="9"/>
        <v>44</v>
      </c>
      <c r="Z16" s="74">
        <f t="shared" si="4"/>
        <v>41</v>
      </c>
      <c r="AA16" s="74">
        <f t="shared" si="5"/>
        <v>3</v>
      </c>
      <c r="AB16" s="74">
        <f t="shared" si="6"/>
        <v>16</v>
      </c>
      <c r="AC16" s="74">
        <f t="shared" si="7"/>
        <v>36</v>
      </c>
      <c r="AD16" s="74">
        <f t="shared" si="8"/>
        <v>-20</v>
      </c>
      <c r="AE16" s="74">
        <f t="shared" si="10"/>
        <v>-17</v>
      </c>
      <c r="AG16" s="170" t="s">
        <v>66</v>
      </c>
      <c r="AH16" s="193">
        <f t="shared" ref="AH16" si="38">Y16+Y17</f>
        <v>72</v>
      </c>
      <c r="AI16" s="193">
        <f t="shared" ref="AI16" si="39">Z16+Z17</f>
        <v>73</v>
      </c>
      <c r="AJ16" s="193">
        <f t="shared" ref="AJ16" si="40">AA16+AA17</f>
        <v>-1</v>
      </c>
      <c r="AK16" s="193">
        <f t="shared" ref="AK16" si="41">AB16+AB17</f>
        <v>33</v>
      </c>
      <c r="AL16" s="193">
        <f t="shared" ref="AL16" si="42">AC16+AC17</f>
        <v>73</v>
      </c>
      <c r="AM16" s="193">
        <f t="shared" ref="AM16:AN16" si="43">AD16+AD17</f>
        <v>-40</v>
      </c>
      <c r="AN16" s="193">
        <f t="shared" si="43"/>
        <v>-41</v>
      </c>
    </row>
    <row r="17" spans="1:40" s="5" customFormat="1" ht="19.5" customHeight="1" thickBot="1" x14ac:dyDescent="0.2">
      <c r="A17" s="161"/>
      <c r="B17" s="159"/>
      <c r="C17" s="37" t="s">
        <v>57</v>
      </c>
      <c r="D17" s="38">
        <f t="shared" si="30"/>
        <v>26417</v>
      </c>
      <c r="E17" s="38">
        <f>'９月'!E7</f>
        <v>-30</v>
      </c>
      <c r="F17" s="157">
        <f>IF('４月'!$H$6=0,0,'４月'!$D$8)</f>
        <v>2546</v>
      </c>
      <c r="G17" s="157">
        <f>IF('４月'!$H$6=0,0,'４月'!$D$8)</f>
        <v>2546</v>
      </c>
      <c r="H17" s="38">
        <f>'９月'!$D$9</f>
        <v>2992</v>
      </c>
      <c r="I17" s="38">
        <f>'９月'!$D$11</f>
        <v>9559</v>
      </c>
      <c r="J17" s="38">
        <f>'９月'!$D$13</f>
        <v>2511</v>
      </c>
      <c r="K17" s="38">
        <f>'９月'!$D$15</f>
        <v>2371</v>
      </c>
      <c r="L17" s="38">
        <f>'９月'!$D$17</f>
        <v>1523</v>
      </c>
      <c r="M17" s="38">
        <f>'９月'!$D$19</f>
        <v>373</v>
      </c>
      <c r="N17" s="38">
        <f>'９月'!$D$21</f>
        <v>449</v>
      </c>
      <c r="O17" s="38">
        <f>'９月'!$D$23</f>
        <v>2081</v>
      </c>
      <c r="P17" s="39">
        <f>'９月'!$D$25</f>
        <v>4558</v>
      </c>
      <c r="Q17" s="40">
        <f>'９月'!$L$7</f>
        <v>38</v>
      </c>
      <c r="R17" s="38">
        <f>'９月'!$Q$7</f>
        <v>54</v>
      </c>
      <c r="S17" s="41">
        <f t="shared" si="31"/>
        <v>-16</v>
      </c>
      <c r="T17" s="42">
        <f>'９月'!$S$7</f>
        <v>20</v>
      </c>
      <c r="U17" s="38">
        <f>'９月'!$T$7</f>
        <v>34</v>
      </c>
      <c r="V17" s="41">
        <f t="shared" si="23"/>
        <v>-14</v>
      </c>
      <c r="X17" s="170"/>
      <c r="Y17" s="74">
        <f t="shared" si="9"/>
        <v>28</v>
      </c>
      <c r="Z17" s="74">
        <f t="shared" si="4"/>
        <v>32</v>
      </c>
      <c r="AA17" s="74">
        <f t="shared" si="5"/>
        <v>-4</v>
      </c>
      <c r="AB17" s="74">
        <f t="shared" si="6"/>
        <v>17</v>
      </c>
      <c r="AC17" s="74">
        <f t="shared" si="7"/>
        <v>37</v>
      </c>
      <c r="AD17" s="74">
        <f t="shared" si="8"/>
        <v>-20</v>
      </c>
      <c r="AE17" s="74">
        <f t="shared" si="10"/>
        <v>-24</v>
      </c>
      <c r="AG17" s="170"/>
      <c r="AH17" s="194"/>
      <c r="AI17" s="194"/>
      <c r="AJ17" s="194"/>
      <c r="AK17" s="194"/>
      <c r="AL17" s="194"/>
      <c r="AM17" s="194"/>
      <c r="AN17" s="194"/>
    </row>
    <row r="18" spans="1:40" s="5" customFormat="1" ht="19.5" customHeight="1" thickTop="1" x14ac:dyDescent="0.15">
      <c r="A18" s="154">
        <v>10</v>
      </c>
      <c r="B18" s="158">
        <f>SUM(D18:D19)</f>
        <v>49853</v>
      </c>
      <c r="C18" s="43" t="s">
        <v>56</v>
      </c>
      <c r="D18" s="44">
        <f t="shared" si="30"/>
        <v>23460</v>
      </c>
      <c r="E18" s="32">
        <f>'１０月'!E6</f>
        <v>-17</v>
      </c>
      <c r="F18" s="156">
        <f>SUM('１０月'!$F$6:$F$7)</f>
        <v>21796</v>
      </c>
      <c r="G18" s="156">
        <f>SUM('１０月'!$G$6:$G$7)</f>
        <v>-29</v>
      </c>
      <c r="H18" s="32">
        <f>'１０月'!$D$8</f>
        <v>2503</v>
      </c>
      <c r="I18" s="32">
        <f>'１０月'!$D$10</f>
        <v>8532</v>
      </c>
      <c r="J18" s="32">
        <f>'１０月'!$D$12</f>
        <v>2144</v>
      </c>
      <c r="K18" s="32">
        <f>'１０月'!$D$14</f>
        <v>2236</v>
      </c>
      <c r="L18" s="32">
        <f>'１０月'!$D$16</f>
        <v>1423</v>
      </c>
      <c r="M18" s="32">
        <f>'１０月'!$D$18</f>
        <v>354</v>
      </c>
      <c r="N18" s="32">
        <f>'１０月'!$D$20</f>
        <v>364</v>
      </c>
      <c r="O18" s="32">
        <f>'１０月'!$D$22</f>
        <v>1798</v>
      </c>
      <c r="P18" s="33">
        <f>'１０月'!$D$24</f>
        <v>4106</v>
      </c>
      <c r="Q18" s="34">
        <f>'１０月'!$L$6</f>
        <v>44</v>
      </c>
      <c r="R18" s="32">
        <f>'１０月'!$Q$6</f>
        <v>41</v>
      </c>
      <c r="S18" s="47">
        <f t="shared" si="31"/>
        <v>3</v>
      </c>
      <c r="T18" s="36">
        <f>'１０月'!$S$6</f>
        <v>16</v>
      </c>
      <c r="U18" s="32">
        <f>'１０月'!$T$6</f>
        <v>36</v>
      </c>
      <c r="V18" s="47">
        <f t="shared" si="23"/>
        <v>-20</v>
      </c>
      <c r="X18" s="170" t="s">
        <v>67</v>
      </c>
      <c r="Y18" s="74">
        <f t="shared" si="9"/>
        <v>51</v>
      </c>
      <c r="Z18" s="74">
        <f t="shared" si="4"/>
        <v>45</v>
      </c>
      <c r="AA18" s="74">
        <f t="shared" si="5"/>
        <v>6</v>
      </c>
      <c r="AB18" s="74">
        <f t="shared" si="6"/>
        <v>15</v>
      </c>
      <c r="AC18" s="74">
        <f t="shared" si="7"/>
        <v>26</v>
      </c>
      <c r="AD18" s="74">
        <f t="shared" si="8"/>
        <v>-11</v>
      </c>
      <c r="AE18" s="74">
        <f t="shared" si="10"/>
        <v>-5</v>
      </c>
      <c r="AG18" s="170" t="s">
        <v>67</v>
      </c>
      <c r="AH18" s="193">
        <f t="shared" ref="AH18" si="44">Y18+Y19</f>
        <v>98</v>
      </c>
      <c r="AI18" s="193">
        <f t="shared" ref="AI18" si="45">Z18+Z19</f>
        <v>81</v>
      </c>
      <c r="AJ18" s="193">
        <f t="shared" ref="AJ18" si="46">AA18+AA19</f>
        <v>17</v>
      </c>
      <c r="AK18" s="193">
        <f t="shared" ref="AK18" si="47">AB18+AB19</f>
        <v>23</v>
      </c>
      <c r="AL18" s="193">
        <f t="shared" ref="AL18" si="48">AC18+AC19</f>
        <v>62</v>
      </c>
      <c r="AM18" s="193">
        <f t="shared" ref="AM18:AN18" si="49">AD18+AD19</f>
        <v>-39</v>
      </c>
      <c r="AN18" s="193">
        <f t="shared" si="49"/>
        <v>-22</v>
      </c>
    </row>
    <row r="19" spans="1:40" s="5" customFormat="1" ht="19.5" customHeight="1" thickBot="1" x14ac:dyDescent="0.2">
      <c r="A19" s="155"/>
      <c r="B19" s="159"/>
      <c r="C19" s="25" t="s">
        <v>57</v>
      </c>
      <c r="D19" s="26">
        <f t="shared" si="30"/>
        <v>26393</v>
      </c>
      <c r="E19" s="77">
        <f>'１０月'!E7</f>
        <v>-24</v>
      </c>
      <c r="F19" s="157">
        <f>IF('４月'!$H$6=0,0,'４月'!$D$8)</f>
        <v>2546</v>
      </c>
      <c r="G19" s="157">
        <f>IF('４月'!$H$6=0,0,'４月'!$D$8)</f>
        <v>2546</v>
      </c>
      <c r="H19" s="77">
        <f>'１０月'!$D$9</f>
        <v>2989</v>
      </c>
      <c r="I19" s="77">
        <f>'１０月'!$D$11</f>
        <v>9562</v>
      </c>
      <c r="J19" s="77">
        <f>'１０月'!$D$13</f>
        <v>2503</v>
      </c>
      <c r="K19" s="77">
        <f>'１０月'!$D$15</f>
        <v>2368</v>
      </c>
      <c r="L19" s="77">
        <f>'１０月'!$D$17</f>
        <v>1519</v>
      </c>
      <c r="M19" s="77">
        <f>'１０月'!$D$19</f>
        <v>372</v>
      </c>
      <c r="N19" s="77">
        <f>'１０月'!$D$21</f>
        <v>447</v>
      </c>
      <c r="O19" s="77">
        <f>'１０月'!$D$23</f>
        <v>2082</v>
      </c>
      <c r="P19" s="39">
        <f>'１０月'!$D$25</f>
        <v>4551</v>
      </c>
      <c r="Q19" s="40">
        <f>'１０月'!$L$7</f>
        <v>28</v>
      </c>
      <c r="R19" s="77">
        <f>'１０月'!$Q$7</f>
        <v>32</v>
      </c>
      <c r="S19" s="29">
        <f t="shared" si="31"/>
        <v>-4</v>
      </c>
      <c r="T19" s="42">
        <f>'１０月'!$S$7</f>
        <v>17</v>
      </c>
      <c r="U19" s="77">
        <f>'１０月'!$T$7</f>
        <v>37</v>
      </c>
      <c r="V19" s="29">
        <f t="shared" si="23"/>
        <v>-20</v>
      </c>
      <c r="X19" s="170"/>
      <c r="Y19" s="74">
        <f t="shared" si="9"/>
        <v>47</v>
      </c>
      <c r="Z19" s="74">
        <f t="shared" si="4"/>
        <v>36</v>
      </c>
      <c r="AA19" s="74">
        <f t="shared" si="5"/>
        <v>11</v>
      </c>
      <c r="AB19" s="74">
        <f t="shared" si="6"/>
        <v>8</v>
      </c>
      <c r="AC19" s="74">
        <f t="shared" si="7"/>
        <v>36</v>
      </c>
      <c r="AD19" s="74">
        <f t="shared" si="8"/>
        <v>-28</v>
      </c>
      <c r="AE19" s="74">
        <f t="shared" si="10"/>
        <v>-17</v>
      </c>
      <c r="AG19" s="170"/>
      <c r="AH19" s="194"/>
      <c r="AI19" s="194"/>
      <c r="AJ19" s="194"/>
      <c r="AK19" s="194"/>
      <c r="AL19" s="194"/>
      <c r="AM19" s="194"/>
      <c r="AN19" s="194"/>
    </row>
    <row r="20" spans="1:40" s="5" customFormat="1" ht="19.5" customHeight="1" thickTop="1" x14ac:dyDescent="0.15">
      <c r="A20" s="160">
        <v>11</v>
      </c>
      <c r="B20" s="158">
        <f>SUM(D20:D21)</f>
        <v>49831</v>
      </c>
      <c r="C20" s="31" t="s">
        <v>56</v>
      </c>
      <c r="D20" s="32">
        <f t="shared" si="30"/>
        <v>23455</v>
      </c>
      <c r="E20" s="32">
        <f>'１１月'!E6</f>
        <v>-5</v>
      </c>
      <c r="F20" s="156">
        <f>SUM('１１月'!$F$6:$F$7)</f>
        <v>21800</v>
      </c>
      <c r="G20" s="156">
        <f>SUM('１１月'!$G$6:$G$7)</f>
        <v>4</v>
      </c>
      <c r="H20" s="32">
        <f>'１１月'!$D$8</f>
        <v>2507</v>
      </c>
      <c r="I20" s="32">
        <f>'１１月'!$D$10</f>
        <v>8546</v>
      </c>
      <c r="J20" s="32">
        <f>'１１月'!$D$12</f>
        <v>2149</v>
      </c>
      <c r="K20" s="32">
        <f>'１１月'!$D$14</f>
        <v>2233</v>
      </c>
      <c r="L20" s="32">
        <f>'１１月'!$D$16</f>
        <v>1426</v>
      </c>
      <c r="M20" s="32">
        <f>'１１月'!$D$18</f>
        <v>356</v>
      </c>
      <c r="N20" s="32">
        <f>'１１月'!$D$20</f>
        <v>361</v>
      </c>
      <c r="O20" s="32">
        <f>'１１月'!$D$22</f>
        <v>1796</v>
      </c>
      <c r="P20" s="33">
        <f>'１１月'!$D$24</f>
        <v>4081</v>
      </c>
      <c r="Q20" s="34">
        <f>'１１月'!$L$6</f>
        <v>51</v>
      </c>
      <c r="R20" s="32">
        <f>'１１月'!$Q$6</f>
        <v>45</v>
      </c>
      <c r="S20" s="35">
        <f t="shared" si="31"/>
        <v>6</v>
      </c>
      <c r="T20" s="36">
        <f>'１１月'!$S$6</f>
        <v>15</v>
      </c>
      <c r="U20" s="32">
        <f>'１１月'!$T$6</f>
        <v>26</v>
      </c>
      <c r="V20" s="35">
        <f t="shared" si="23"/>
        <v>-11</v>
      </c>
      <c r="X20" s="170" t="s">
        <v>68</v>
      </c>
      <c r="Y20" s="74">
        <f t="shared" si="9"/>
        <v>34</v>
      </c>
      <c r="Z20" s="74">
        <f t="shared" si="4"/>
        <v>28</v>
      </c>
      <c r="AA20" s="74">
        <f t="shared" si="5"/>
        <v>6</v>
      </c>
      <c r="AB20" s="74">
        <f t="shared" si="6"/>
        <v>18</v>
      </c>
      <c r="AC20" s="74">
        <f t="shared" si="7"/>
        <v>53</v>
      </c>
      <c r="AD20" s="74">
        <f t="shared" si="8"/>
        <v>-35</v>
      </c>
      <c r="AE20" s="74">
        <f t="shared" si="10"/>
        <v>-29</v>
      </c>
      <c r="AG20" s="170" t="s">
        <v>68</v>
      </c>
      <c r="AH20" s="193">
        <f t="shared" ref="AH20" si="50">Y20+Y21</f>
        <v>66</v>
      </c>
      <c r="AI20" s="193">
        <f t="shared" ref="AI20" si="51">Z20+Z21</f>
        <v>71</v>
      </c>
      <c r="AJ20" s="193">
        <f t="shared" ref="AJ20" si="52">AA20+AA21</f>
        <v>-5</v>
      </c>
      <c r="AK20" s="193">
        <f t="shared" ref="AK20" si="53">AB20+AB21</f>
        <v>28</v>
      </c>
      <c r="AL20" s="193">
        <f t="shared" ref="AL20" si="54">AC20+AC21</f>
        <v>93</v>
      </c>
      <c r="AM20" s="193">
        <f t="shared" ref="AM20:AN20" si="55">AD20+AD21</f>
        <v>-65</v>
      </c>
      <c r="AN20" s="193">
        <f t="shared" si="55"/>
        <v>-70</v>
      </c>
    </row>
    <row r="21" spans="1:40" s="5" customFormat="1" ht="19.5" customHeight="1" thickBot="1" x14ac:dyDescent="0.2">
      <c r="A21" s="161"/>
      <c r="B21" s="159"/>
      <c r="C21" s="37" t="s">
        <v>57</v>
      </c>
      <c r="D21" s="38">
        <f t="shared" si="30"/>
        <v>26376</v>
      </c>
      <c r="E21" s="38">
        <f>'１１月'!E7</f>
        <v>-17</v>
      </c>
      <c r="F21" s="157">
        <f>IF('４月'!$H$6=0,0,'４月'!$D$8)</f>
        <v>2546</v>
      </c>
      <c r="G21" s="157">
        <f>IF('４月'!$H$6=0,0,'４月'!$D$8)</f>
        <v>2546</v>
      </c>
      <c r="H21" s="38">
        <f>'１１月'!$D$9</f>
        <v>2994</v>
      </c>
      <c r="I21" s="38">
        <f>'１１月'!$D$11</f>
        <v>9576</v>
      </c>
      <c r="J21" s="38">
        <f>'１１月'!$D$13</f>
        <v>2492</v>
      </c>
      <c r="K21" s="38">
        <f>'１１月'!$D$15</f>
        <v>2364</v>
      </c>
      <c r="L21" s="38">
        <f>'１１月'!$D$17</f>
        <v>1511</v>
      </c>
      <c r="M21" s="38">
        <f>'１１月'!$D$19</f>
        <v>373</v>
      </c>
      <c r="N21" s="38">
        <f>'１１月'!$D$21</f>
        <v>445</v>
      </c>
      <c r="O21" s="38">
        <f>'１１月'!$D$23</f>
        <v>2078</v>
      </c>
      <c r="P21" s="39">
        <f>'１１月'!$D$25</f>
        <v>4543</v>
      </c>
      <c r="Q21" s="40">
        <f>'１１月'!$L$7</f>
        <v>47</v>
      </c>
      <c r="R21" s="38">
        <f>'１１月'!$Q$7</f>
        <v>36</v>
      </c>
      <c r="S21" s="41">
        <f t="shared" si="31"/>
        <v>11</v>
      </c>
      <c r="T21" s="42">
        <f>'１１月'!$S$7</f>
        <v>8</v>
      </c>
      <c r="U21" s="38">
        <f>'１１月'!$T$7</f>
        <v>36</v>
      </c>
      <c r="V21" s="41">
        <f t="shared" si="23"/>
        <v>-28</v>
      </c>
      <c r="X21" s="170"/>
      <c r="Y21" s="74">
        <f t="shared" si="9"/>
        <v>32</v>
      </c>
      <c r="Z21" s="74">
        <f t="shared" si="4"/>
        <v>43</v>
      </c>
      <c r="AA21" s="74">
        <f t="shared" si="5"/>
        <v>-11</v>
      </c>
      <c r="AB21" s="74">
        <f t="shared" si="6"/>
        <v>10</v>
      </c>
      <c r="AC21" s="74">
        <f t="shared" si="7"/>
        <v>40</v>
      </c>
      <c r="AD21" s="74">
        <f t="shared" si="8"/>
        <v>-30</v>
      </c>
      <c r="AE21" s="74">
        <f t="shared" si="10"/>
        <v>-41</v>
      </c>
      <c r="AG21" s="170"/>
      <c r="AH21" s="194"/>
      <c r="AI21" s="194"/>
      <c r="AJ21" s="194"/>
      <c r="AK21" s="194"/>
      <c r="AL21" s="194"/>
      <c r="AM21" s="194"/>
      <c r="AN21" s="194"/>
    </row>
    <row r="22" spans="1:40" s="5" customFormat="1" ht="19.5" customHeight="1" thickTop="1" x14ac:dyDescent="0.15">
      <c r="A22" s="154">
        <v>12</v>
      </c>
      <c r="B22" s="158">
        <f>SUM(D22:D23)</f>
        <v>49761</v>
      </c>
      <c r="C22" s="43" t="s">
        <v>56</v>
      </c>
      <c r="D22" s="44">
        <f t="shared" si="30"/>
        <v>23426</v>
      </c>
      <c r="E22" s="44">
        <f>'１２月'!E6</f>
        <v>-29</v>
      </c>
      <c r="F22" s="156">
        <f>SUM('１２月'!$F$6:$F$7)</f>
        <v>21770</v>
      </c>
      <c r="G22" s="156">
        <f>SUM('１２月'!$G$6:$G$7)</f>
        <v>-30</v>
      </c>
      <c r="H22" s="44">
        <f>'１２月'!$D$8</f>
        <v>2503</v>
      </c>
      <c r="I22" s="44">
        <f>'１２月'!$D$10</f>
        <v>8534</v>
      </c>
      <c r="J22" s="44">
        <f>'１２月'!$D$12</f>
        <v>2152</v>
      </c>
      <c r="K22" s="44">
        <f>'１２月'!$D$14</f>
        <v>2225</v>
      </c>
      <c r="L22" s="44">
        <f>'１２月'!$D$16</f>
        <v>1427</v>
      </c>
      <c r="M22" s="44">
        <f>'１２月'!$D$18</f>
        <v>355</v>
      </c>
      <c r="N22" s="44">
        <f>'１２月'!$D$20</f>
        <v>360</v>
      </c>
      <c r="O22" s="44">
        <f>'１２月'!$D$22</f>
        <v>1797</v>
      </c>
      <c r="P22" s="45">
        <f>'１２月'!$D$24</f>
        <v>4073</v>
      </c>
      <c r="Q22" s="46">
        <f>'１２月'!$L$6</f>
        <v>34</v>
      </c>
      <c r="R22" s="44">
        <f>'１２月'!$Q$6</f>
        <v>28</v>
      </c>
      <c r="S22" s="47">
        <f t="shared" si="31"/>
        <v>6</v>
      </c>
      <c r="T22" s="48">
        <f>'１２月'!$S$6</f>
        <v>18</v>
      </c>
      <c r="U22" s="44">
        <f>'１２月'!$T$6</f>
        <v>53</v>
      </c>
      <c r="V22" s="47">
        <f t="shared" si="23"/>
        <v>-35</v>
      </c>
      <c r="X22" s="170" t="s">
        <v>69</v>
      </c>
      <c r="Y22" s="74">
        <f t="shared" si="9"/>
        <v>62</v>
      </c>
      <c r="Z22" s="74">
        <f t="shared" si="4"/>
        <v>72</v>
      </c>
      <c r="AA22" s="74">
        <f t="shared" si="5"/>
        <v>-10</v>
      </c>
      <c r="AB22" s="74">
        <f t="shared" si="6"/>
        <v>10</v>
      </c>
      <c r="AC22" s="74">
        <f t="shared" si="7"/>
        <v>41</v>
      </c>
      <c r="AD22" s="74">
        <f t="shared" si="8"/>
        <v>-31</v>
      </c>
      <c r="AE22" s="74">
        <f t="shared" si="10"/>
        <v>-41</v>
      </c>
      <c r="AG22" s="170" t="s">
        <v>69</v>
      </c>
      <c r="AH22" s="193">
        <f t="shared" ref="AH22" si="56">Y22+Y23</f>
        <v>110</v>
      </c>
      <c r="AI22" s="193">
        <f t="shared" ref="AI22" si="57">Z22+Z23</f>
        <v>113</v>
      </c>
      <c r="AJ22" s="193">
        <f t="shared" ref="AJ22" si="58">AA22+AA23</f>
        <v>-3</v>
      </c>
      <c r="AK22" s="193">
        <f t="shared" ref="AK22" si="59">AB22+AB23</f>
        <v>19</v>
      </c>
      <c r="AL22" s="193">
        <f t="shared" ref="AL22" si="60">AC22+AC23</f>
        <v>75</v>
      </c>
      <c r="AM22" s="193">
        <f t="shared" ref="AM22:AN22" si="61">AD22+AD23</f>
        <v>-56</v>
      </c>
      <c r="AN22" s="193">
        <f t="shared" si="61"/>
        <v>-59</v>
      </c>
    </row>
    <row r="23" spans="1:40" s="5" customFormat="1" ht="19.5" customHeight="1" thickBot="1" x14ac:dyDescent="0.2">
      <c r="A23" s="155"/>
      <c r="B23" s="159"/>
      <c r="C23" s="25" t="s">
        <v>57</v>
      </c>
      <c r="D23" s="26">
        <f t="shared" si="30"/>
        <v>26335</v>
      </c>
      <c r="E23" s="26">
        <f>'１２月'!E7</f>
        <v>-41</v>
      </c>
      <c r="F23" s="157">
        <f>IF('４月'!$H$6=0,0,'４月'!$D$8)</f>
        <v>2546</v>
      </c>
      <c r="G23" s="157">
        <f>IF('４月'!$H$6=0,0,'４月'!$D$8)</f>
        <v>2546</v>
      </c>
      <c r="H23" s="26">
        <f>'１２月'!$D$9</f>
        <v>2983</v>
      </c>
      <c r="I23" s="26">
        <f>'１２月'!$D$11</f>
        <v>9560</v>
      </c>
      <c r="J23" s="26">
        <f>'１２月'!$D$13</f>
        <v>2494</v>
      </c>
      <c r="K23" s="26">
        <f>'１２月'!$D$15</f>
        <v>2371</v>
      </c>
      <c r="L23" s="26">
        <f>'１２月'!$D$17</f>
        <v>1504</v>
      </c>
      <c r="M23" s="26">
        <f>'１２月'!$D$19</f>
        <v>371</v>
      </c>
      <c r="N23" s="26">
        <f>'１２月'!$D$21</f>
        <v>440</v>
      </c>
      <c r="O23" s="26">
        <f>'１２月'!$D$23</f>
        <v>2080</v>
      </c>
      <c r="P23" s="27">
        <f>'１２月'!$D$25</f>
        <v>4532</v>
      </c>
      <c r="Q23" s="28">
        <f>'１２月'!$L$7</f>
        <v>32</v>
      </c>
      <c r="R23" s="26">
        <f>'１２月'!$Q$7</f>
        <v>43</v>
      </c>
      <c r="S23" s="29">
        <f t="shared" si="31"/>
        <v>-11</v>
      </c>
      <c r="T23" s="30">
        <f>'１２月'!$S$7</f>
        <v>10</v>
      </c>
      <c r="U23" s="26">
        <f>'１２月'!$T$7</f>
        <v>40</v>
      </c>
      <c r="V23" s="29">
        <f t="shared" si="23"/>
        <v>-30</v>
      </c>
      <c r="X23" s="170"/>
      <c r="Y23" s="74">
        <f t="shared" si="9"/>
        <v>48</v>
      </c>
      <c r="Z23" s="74">
        <f t="shared" si="4"/>
        <v>41</v>
      </c>
      <c r="AA23" s="74">
        <f t="shared" si="5"/>
        <v>7</v>
      </c>
      <c r="AB23" s="74">
        <f t="shared" si="6"/>
        <v>9</v>
      </c>
      <c r="AC23" s="74">
        <f t="shared" si="7"/>
        <v>34</v>
      </c>
      <c r="AD23" s="74">
        <f t="shared" si="8"/>
        <v>-25</v>
      </c>
      <c r="AE23" s="74">
        <f t="shared" si="10"/>
        <v>-18</v>
      </c>
      <c r="AG23" s="170"/>
      <c r="AH23" s="194"/>
      <c r="AI23" s="194"/>
      <c r="AJ23" s="194"/>
      <c r="AK23" s="194"/>
      <c r="AL23" s="194"/>
      <c r="AM23" s="194"/>
      <c r="AN23" s="194"/>
    </row>
    <row r="24" spans="1:40" s="5" customFormat="1" ht="19.5" customHeight="1" thickTop="1" x14ac:dyDescent="0.15">
      <c r="A24" s="160">
        <v>1</v>
      </c>
      <c r="B24" s="158">
        <f>SUM(D24:D25)</f>
        <v>49702</v>
      </c>
      <c r="C24" s="31" t="s">
        <v>56</v>
      </c>
      <c r="D24" s="32">
        <f t="shared" si="30"/>
        <v>23385</v>
      </c>
      <c r="E24" s="32">
        <f>'１月'!E6</f>
        <v>-41</v>
      </c>
      <c r="F24" s="156">
        <f>SUM('１月'!$F$6:$F$7)</f>
        <v>21742</v>
      </c>
      <c r="G24" s="156">
        <f>SUM('１月'!$G$6:$G$7)</f>
        <v>-28</v>
      </c>
      <c r="H24" s="32">
        <f>'１月'!$D$8</f>
        <v>2499</v>
      </c>
      <c r="I24" s="32">
        <f>'１月'!$D$10</f>
        <v>8539</v>
      </c>
      <c r="J24" s="32">
        <f>'１月'!$D$12</f>
        <v>2155</v>
      </c>
      <c r="K24" s="32">
        <f>'１月'!$D$14</f>
        <v>2222</v>
      </c>
      <c r="L24" s="32">
        <f>'１月'!$D$16</f>
        <v>1419</v>
      </c>
      <c r="M24" s="32">
        <f>'１月'!$D$18</f>
        <v>351</v>
      </c>
      <c r="N24" s="32">
        <f>'１月'!$D$20</f>
        <v>357</v>
      </c>
      <c r="O24" s="32">
        <f>'１月'!$D$22</f>
        <v>1798</v>
      </c>
      <c r="P24" s="33">
        <f>'１月'!$D$24</f>
        <v>4045</v>
      </c>
      <c r="Q24" s="34">
        <f>'１月'!$L$6</f>
        <v>62</v>
      </c>
      <c r="R24" s="32">
        <f>'１月'!$Q$6</f>
        <v>72</v>
      </c>
      <c r="S24" s="35">
        <f t="shared" si="31"/>
        <v>-10</v>
      </c>
      <c r="T24" s="36">
        <f>'１月'!$S$6</f>
        <v>10</v>
      </c>
      <c r="U24" s="32">
        <f>'１月'!$T$6</f>
        <v>41</v>
      </c>
      <c r="V24" s="35">
        <f t="shared" si="23"/>
        <v>-31</v>
      </c>
      <c r="X24" s="170" t="s">
        <v>70</v>
      </c>
      <c r="Y24" s="74">
        <f t="shared" si="9"/>
        <v>28</v>
      </c>
      <c r="Z24" s="74">
        <f t="shared" si="4"/>
        <v>54</v>
      </c>
      <c r="AA24" s="74">
        <f t="shared" si="5"/>
        <v>-26</v>
      </c>
      <c r="AB24" s="74">
        <f t="shared" si="6"/>
        <v>14</v>
      </c>
      <c r="AC24" s="74">
        <f t="shared" si="7"/>
        <v>32</v>
      </c>
      <c r="AD24" s="74">
        <f t="shared" si="8"/>
        <v>-18</v>
      </c>
      <c r="AE24" s="74">
        <f t="shared" si="10"/>
        <v>-44</v>
      </c>
      <c r="AG24" s="170" t="s">
        <v>70</v>
      </c>
      <c r="AH24" s="193">
        <f t="shared" ref="AH24" si="62">Y24+Y25</f>
        <v>51</v>
      </c>
      <c r="AI24" s="193">
        <f t="shared" ref="AI24" si="63">Z24+Z25</f>
        <v>92</v>
      </c>
      <c r="AJ24" s="193">
        <f t="shared" ref="AJ24" si="64">AA24+AA25</f>
        <v>-41</v>
      </c>
      <c r="AK24" s="193">
        <f t="shared" ref="AK24" si="65">AB24+AB25</f>
        <v>27</v>
      </c>
      <c r="AL24" s="193">
        <f t="shared" ref="AL24" si="66">AC24+AC25</f>
        <v>77</v>
      </c>
      <c r="AM24" s="193">
        <f t="shared" ref="AM24:AN24" si="67">AD24+AD25</f>
        <v>-50</v>
      </c>
      <c r="AN24" s="193">
        <f t="shared" si="67"/>
        <v>-91</v>
      </c>
    </row>
    <row r="25" spans="1:40" s="5" customFormat="1" ht="19.5" customHeight="1" thickBot="1" x14ac:dyDescent="0.2">
      <c r="A25" s="161"/>
      <c r="B25" s="159"/>
      <c r="C25" s="37" t="s">
        <v>57</v>
      </c>
      <c r="D25" s="38">
        <f t="shared" si="30"/>
        <v>26317</v>
      </c>
      <c r="E25" s="38">
        <f>'１月'!E7</f>
        <v>-18</v>
      </c>
      <c r="F25" s="157">
        <f>IF('４月'!$H$6=0,0,'４月'!$D$8)</f>
        <v>2546</v>
      </c>
      <c r="G25" s="157">
        <f>IF('４月'!$H$6=0,0,'４月'!$D$8)</f>
        <v>2546</v>
      </c>
      <c r="H25" s="38">
        <f>'１月'!$D$9</f>
        <v>2977</v>
      </c>
      <c r="I25" s="38">
        <f>'１月'!$D$11</f>
        <v>9562</v>
      </c>
      <c r="J25" s="38">
        <f>'１月'!$D$13</f>
        <v>2496</v>
      </c>
      <c r="K25" s="38">
        <f>'１月'!$D$15</f>
        <v>2366</v>
      </c>
      <c r="L25" s="38">
        <f>'１月'!$D$17</f>
        <v>1496</v>
      </c>
      <c r="M25" s="38">
        <f>'１月'!$D$19</f>
        <v>365</v>
      </c>
      <c r="N25" s="38">
        <f>'１月'!$D$21</f>
        <v>438</v>
      </c>
      <c r="O25" s="38">
        <f>'１月'!$D$23</f>
        <v>2087</v>
      </c>
      <c r="P25" s="39">
        <f>'１月'!$D$25</f>
        <v>4530</v>
      </c>
      <c r="Q25" s="40">
        <f>'１月'!$L$7</f>
        <v>48</v>
      </c>
      <c r="R25" s="38">
        <f>'１月'!$Q$7</f>
        <v>41</v>
      </c>
      <c r="S25" s="41">
        <f t="shared" si="31"/>
        <v>7</v>
      </c>
      <c r="T25" s="42">
        <f>'１月'!$S$7</f>
        <v>9</v>
      </c>
      <c r="U25" s="38">
        <f>'１月'!$T$7</f>
        <v>34</v>
      </c>
      <c r="V25" s="41">
        <f t="shared" si="23"/>
        <v>-25</v>
      </c>
      <c r="X25" s="170"/>
      <c r="Y25" s="74">
        <f t="shared" si="9"/>
        <v>23</v>
      </c>
      <c r="Z25" s="74">
        <f t="shared" si="4"/>
        <v>38</v>
      </c>
      <c r="AA25" s="74">
        <f t="shared" si="5"/>
        <v>-15</v>
      </c>
      <c r="AB25" s="74">
        <f t="shared" si="6"/>
        <v>13</v>
      </c>
      <c r="AC25" s="74">
        <f t="shared" si="7"/>
        <v>45</v>
      </c>
      <c r="AD25" s="74">
        <f t="shared" si="8"/>
        <v>-32</v>
      </c>
      <c r="AE25" s="74">
        <f t="shared" si="10"/>
        <v>-47</v>
      </c>
      <c r="AG25" s="170"/>
      <c r="AH25" s="194"/>
      <c r="AI25" s="194"/>
      <c r="AJ25" s="194"/>
      <c r="AK25" s="194"/>
      <c r="AL25" s="194"/>
      <c r="AM25" s="194"/>
      <c r="AN25" s="194"/>
    </row>
    <row r="26" spans="1:40" s="5" customFormat="1" ht="19.5" customHeight="1" thickTop="1" x14ac:dyDescent="0.15">
      <c r="A26" s="160">
        <v>2</v>
      </c>
      <c r="B26" s="158">
        <f>SUM(D26:D27)</f>
        <v>49611</v>
      </c>
      <c r="C26" s="31" t="s">
        <v>56</v>
      </c>
      <c r="D26" s="32">
        <f t="shared" si="30"/>
        <v>23341</v>
      </c>
      <c r="E26" s="32">
        <f>'２月'!E6</f>
        <v>-44</v>
      </c>
      <c r="F26" s="156">
        <f>SUM('２月'!$F$6:$F$7)</f>
        <v>21696</v>
      </c>
      <c r="G26" s="156">
        <f>SUM('２月'!$G$6:$G$7)</f>
        <v>-46</v>
      </c>
      <c r="H26" s="32">
        <f>'２月'!$D$8</f>
        <v>2488</v>
      </c>
      <c r="I26" s="32">
        <f>'２月'!$D$10</f>
        <v>8518</v>
      </c>
      <c r="J26" s="32">
        <f>'２月'!$D$12</f>
        <v>2153</v>
      </c>
      <c r="K26" s="32">
        <f>'２月'!$D$14</f>
        <v>2222</v>
      </c>
      <c r="L26" s="32">
        <f>'２月'!$D$16</f>
        <v>1416</v>
      </c>
      <c r="M26" s="32">
        <f>'２月'!$D$18</f>
        <v>350</v>
      </c>
      <c r="N26" s="32">
        <f>'２月'!$D$20</f>
        <v>357</v>
      </c>
      <c r="O26" s="32">
        <f>'２月'!$D$22</f>
        <v>1801</v>
      </c>
      <c r="P26" s="33">
        <f>'２月'!$D$24</f>
        <v>4036</v>
      </c>
      <c r="Q26" s="34">
        <f>'２月'!$L$6</f>
        <v>28</v>
      </c>
      <c r="R26" s="32">
        <f>'２月'!$Q$6</f>
        <v>54</v>
      </c>
      <c r="S26" s="35">
        <f t="shared" si="31"/>
        <v>-26</v>
      </c>
      <c r="T26" s="36">
        <f>'２月'!$S$6</f>
        <v>14</v>
      </c>
      <c r="U26" s="32">
        <f>'２月'!$T$6</f>
        <v>32</v>
      </c>
      <c r="V26" s="35">
        <f t="shared" si="23"/>
        <v>-18</v>
      </c>
      <c r="X26" s="170" t="s">
        <v>71</v>
      </c>
      <c r="Y26" s="74">
        <f t="shared" si="9"/>
        <v>35</v>
      </c>
      <c r="Z26" s="74">
        <f t="shared" si="4"/>
        <v>54</v>
      </c>
      <c r="AA26" s="74">
        <f t="shared" si="5"/>
        <v>-19</v>
      </c>
      <c r="AB26" s="74">
        <f t="shared" si="6"/>
        <v>17</v>
      </c>
      <c r="AC26" s="74">
        <f t="shared" si="7"/>
        <v>48</v>
      </c>
      <c r="AD26" s="74">
        <f t="shared" si="8"/>
        <v>-31</v>
      </c>
      <c r="AE26" s="74">
        <f t="shared" si="10"/>
        <v>-50</v>
      </c>
      <c r="AG26" s="170" t="s">
        <v>71</v>
      </c>
      <c r="AH26" s="193">
        <f t="shared" ref="AH26" si="68">Y26+Y27</f>
        <v>53</v>
      </c>
      <c r="AI26" s="193">
        <f t="shared" ref="AI26" si="69">Z26+Z27</f>
        <v>79</v>
      </c>
      <c r="AJ26" s="193">
        <f t="shared" ref="AJ26" si="70">AA26+AA27</f>
        <v>-26</v>
      </c>
      <c r="AK26" s="193">
        <f t="shared" ref="AK26" si="71">AB26+AB27</f>
        <v>25</v>
      </c>
      <c r="AL26" s="193">
        <f t="shared" ref="AL26" si="72">AC26+AC27</f>
        <v>87</v>
      </c>
      <c r="AM26" s="193">
        <f t="shared" ref="AM26:AN26" si="73">AD26+AD27</f>
        <v>-62</v>
      </c>
      <c r="AN26" s="193">
        <f t="shared" si="73"/>
        <v>-88</v>
      </c>
    </row>
    <row r="27" spans="1:40" s="5" customFormat="1" ht="19.5" customHeight="1" thickBot="1" x14ac:dyDescent="0.2">
      <c r="A27" s="161"/>
      <c r="B27" s="159"/>
      <c r="C27" s="37" t="s">
        <v>57</v>
      </c>
      <c r="D27" s="38">
        <f t="shared" si="30"/>
        <v>26270</v>
      </c>
      <c r="E27" s="38">
        <f>'２月'!E7</f>
        <v>-47</v>
      </c>
      <c r="F27" s="157">
        <f>IF('４月'!$H$6=0,0,'４月'!$D$8)</f>
        <v>2546</v>
      </c>
      <c r="G27" s="157">
        <f>IF('４月'!$H$6=0,0,'４月'!$D$8)</f>
        <v>2546</v>
      </c>
      <c r="H27" s="38">
        <f>'２月'!$D$9</f>
        <v>2974</v>
      </c>
      <c r="I27" s="38">
        <f>'２月'!$D$11</f>
        <v>9560</v>
      </c>
      <c r="J27" s="38">
        <f>'２月'!$D$13</f>
        <v>2494</v>
      </c>
      <c r="K27" s="38">
        <f>'２月'!$D$15</f>
        <v>2359</v>
      </c>
      <c r="L27" s="38">
        <f>'２月'!$D$17</f>
        <v>1496</v>
      </c>
      <c r="M27" s="38">
        <f>'２月'!$D$19</f>
        <v>360</v>
      </c>
      <c r="N27" s="38">
        <f>'２月'!$D$21</f>
        <v>435</v>
      </c>
      <c r="O27" s="38">
        <f>'２月'!$D$23</f>
        <v>2078</v>
      </c>
      <c r="P27" s="39">
        <f>'２月'!$D$25</f>
        <v>4514</v>
      </c>
      <c r="Q27" s="40">
        <f>'２月'!$L$7</f>
        <v>23</v>
      </c>
      <c r="R27" s="38">
        <f>'２月'!$Q$7</f>
        <v>38</v>
      </c>
      <c r="S27" s="41">
        <f t="shared" si="31"/>
        <v>-15</v>
      </c>
      <c r="T27" s="42">
        <f>'２月'!$S$7</f>
        <v>13</v>
      </c>
      <c r="U27" s="38">
        <f>'２月'!$T$7</f>
        <v>45</v>
      </c>
      <c r="V27" s="41">
        <f t="shared" si="23"/>
        <v>-32</v>
      </c>
      <c r="X27" s="170"/>
      <c r="Y27" s="74">
        <f>Q29</f>
        <v>18</v>
      </c>
      <c r="Z27" s="74">
        <f t="shared" si="4"/>
        <v>25</v>
      </c>
      <c r="AA27" s="74">
        <f t="shared" si="5"/>
        <v>-7</v>
      </c>
      <c r="AB27" s="74">
        <f t="shared" si="6"/>
        <v>8</v>
      </c>
      <c r="AC27" s="74">
        <f t="shared" si="7"/>
        <v>39</v>
      </c>
      <c r="AD27" s="74">
        <f t="shared" si="8"/>
        <v>-31</v>
      </c>
      <c r="AE27" s="74">
        <f t="shared" si="10"/>
        <v>-38</v>
      </c>
      <c r="AG27" s="170"/>
      <c r="AH27" s="194"/>
      <c r="AI27" s="194"/>
      <c r="AJ27" s="194"/>
      <c r="AK27" s="194"/>
      <c r="AL27" s="194"/>
      <c r="AM27" s="194"/>
      <c r="AN27" s="194"/>
    </row>
    <row r="28" spans="1:40" s="5" customFormat="1" ht="19.5" customHeight="1" thickTop="1" x14ac:dyDescent="0.15">
      <c r="A28" s="154">
        <v>3</v>
      </c>
      <c r="B28" s="158">
        <f>SUM(D28:D29)</f>
        <v>49523</v>
      </c>
      <c r="C28" s="43" t="s">
        <v>56</v>
      </c>
      <c r="D28" s="44">
        <f t="shared" si="30"/>
        <v>23291</v>
      </c>
      <c r="E28" s="44">
        <f>'３月'!E6</f>
        <v>-50</v>
      </c>
      <c r="F28" s="156">
        <f>SUM('３月'!$F$6:$F$7)</f>
        <v>21669</v>
      </c>
      <c r="G28" s="156">
        <f>SUM('３月'!$G$6:$G$7)</f>
        <v>-27</v>
      </c>
      <c r="H28" s="44">
        <f>'３月'!$D$8</f>
        <v>2487</v>
      </c>
      <c r="I28" s="44">
        <f>'３月'!$D$10</f>
        <v>8512</v>
      </c>
      <c r="J28" s="44">
        <f>'３月'!$D$12</f>
        <v>2146</v>
      </c>
      <c r="K28" s="44">
        <f>'３月'!$D$14</f>
        <v>2219</v>
      </c>
      <c r="L28" s="44">
        <f>'３月'!$D$16</f>
        <v>1407</v>
      </c>
      <c r="M28" s="44">
        <f>'３月'!$D$18</f>
        <v>347</v>
      </c>
      <c r="N28" s="44">
        <f>'３月'!$D$20</f>
        <v>353</v>
      </c>
      <c r="O28" s="44">
        <f>'３月'!$D$22</f>
        <v>1791</v>
      </c>
      <c r="P28" s="45">
        <f>'３月'!$D$24</f>
        <v>4029</v>
      </c>
      <c r="Q28" s="46">
        <f>'３月'!$L$6</f>
        <v>35</v>
      </c>
      <c r="R28" s="44">
        <f>'３月'!$Q$6</f>
        <v>54</v>
      </c>
      <c r="S28" s="47">
        <f t="shared" si="31"/>
        <v>-19</v>
      </c>
      <c r="T28" s="48">
        <f>'３月'!$S$6</f>
        <v>17</v>
      </c>
      <c r="U28" s="44">
        <f>'３月'!$T$6</f>
        <v>48</v>
      </c>
      <c r="V28" s="47">
        <f t="shared" si="23"/>
        <v>-31</v>
      </c>
      <c r="X28" s="170" t="s">
        <v>72</v>
      </c>
      <c r="Y28" s="74"/>
      <c r="Z28" s="74"/>
      <c r="AA28" s="74">
        <f t="shared" si="5"/>
        <v>0</v>
      </c>
      <c r="AB28" s="74"/>
      <c r="AC28" s="74"/>
      <c r="AD28" s="74">
        <f t="shared" si="8"/>
        <v>0</v>
      </c>
      <c r="AE28" s="74">
        <f t="shared" si="10"/>
        <v>0</v>
      </c>
      <c r="AG28" s="170" t="s">
        <v>72</v>
      </c>
      <c r="AH28" s="193">
        <f>Y28+Y29</f>
        <v>0</v>
      </c>
      <c r="AI28" s="193">
        <f t="shared" ref="AI28" si="74">Z28+Z29</f>
        <v>0</v>
      </c>
      <c r="AJ28" s="193">
        <f t="shared" ref="AJ28" si="75">AA28+AA29</f>
        <v>0</v>
      </c>
      <c r="AK28" s="193">
        <f t="shared" ref="AK28" si="76">AB28+AB29</f>
        <v>0</v>
      </c>
      <c r="AL28" s="193">
        <f t="shared" ref="AL28" si="77">AC28+AC29</f>
        <v>0</v>
      </c>
      <c r="AM28" s="193">
        <f t="shared" ref="AM28:AN28" si="78">AD28+AD29</f>
        <v>0</v>
      </c>
      <c r="AN28" s="193">
        <f t="shared" si="78"/>
        <v>0</v>
      </c>
    </row>
    <row r="29" spans="1:40" s="5" customFormat="1" ht="19.5" customHeight="1" thickBot="1" x14ac:dyDescent="0.2">
      <c r="A29" s="162"/>
      <c r="B29" s="164"/>
      <c r="C29" s="49" t="s">
        <v>57</v>
      </c>
      <c r="D29" s="50">
        <f t="shared" si="30"/>
        <v>26232</v>
      </c>
      <c r="E29" s="50">
        <f>'３月'!E7</f>
        <v>-38</v>
      </c>
      <c r="F29" s="163">
        <f>IF('４月'!$H$6=0,0,'４月'!$D$8)</f>
        <v>2546</v>
      </c>
      <c r="G29" s="163">
        <f>IF('４月'!$H$6=0,0,'４月'!$D$8)</f>
        <v>2546</v>
      </c>
      <c r="H29" s="50">
        <f>'３月'!$D$9</f>
        <v>2972</v>
      </c>
      <c r="I29" s="50">
        <f>'３月'!$D$11</f>
        <v>9555</v>
      </c>
      <c r="J29" s="50">
        <f>'３月'!$D$13</f>
        <v>2488</v>
      </c>
      <c r="K29" s="50">
        <f>'３月'!$D$15</f>
        <v>2357</v>
      </c>
      <c r="L29" s="50">
        <f>'３月'!$D$17</f>
        <v>1483</v>
      </c>
      <c r="M29" s="50">
        <f>'３月'!$D$19</f>
        <v>357</v>
      </c>
      <c r="N29" s="50">
        <f>'３月'!$D$21</f>
        <v>434</v>
      </c>
      <c r="O29" s="50">
        <f>'３月'!$D$23</f>
        <v>2071</v>
      </c>
      <c r="P29" s="51">
        <f>'３月'!$D$25</f>
        <v>4515</v>
      </c>
      <c r="Q29" s="52">
        <f>'３月'!$L$7</f>
        <v>18</v>
      </c>
      <c r="R29" s="50">
        <f>'３月'!$Q$7</f>
        <v>25</v>
      </c>
      <c r="S29" s="53">
        <f t="shared" si="31"/>
        <v>-7</v>
      </c>
      <c r="T29" s="54">
        <f>'３月'!$S$7</f>
        <v>8</v>
      </c>
      <c r="U29" s="50">
        <f>'３月'!$T$7</f>
        <v>39</v>
      </c>
      <c r="V29" s="53">
        <f t="shared" si="23"/>
        <v>-31</v>
      </c>
      <c r="X29" s="170"/>
      <c r="Y29" s="74"/>
      <c r="Z29" s="74"/>
      <c r="AA29" s="74">
        <f t="shared" si="5"/>
        <v>0</v>
      </c>
      <c r="AB29" s="74"/>
      <c r="AC29" s="74"/>
      <c r="AD29" s="74">
        <f>AB29-AC29</f>
        <v>0</v>
      </c>
      <c r="AE29" s="74">
        <f t="shared" si="10"/>
        <v>0</v>
      </c>
      <c r="AG29" s="170"/>
      <c r="AH29" s="194"/>
      <c r="AI29" s="194"/>
      <c r="AJ29" s="194"/>
      <c r="AK29" s="194"/>
      <c r="AL29" s="194"/>
      <c r="AM29" s="194"/>
      <c r="AN29" s="194"/>
    </row>
    <row r="30" spans="1:40" x14ac:dyDescent="0.15">
      <c r="C30" s="9"/>
      <c r="O30" s="151" t="s">
        <v>82</v>
      </c>
      <c r="P30" s="131" t="s">
        <v>83</v>
      </c>
      <c r="Q30" s="132">
        <f>SUM(Q6,Q8,Q10,Q12,Q14,Q16,Q18,Q20,Q22,Q24,Q26,Q28)</f>
        <v>692</v>
      </c>
      <c r="R30" s="133">
        <f>SUM(R6,R8,R10,R12,R14,R16,R18,R20,R22,R24,R26,R28)</f>
        <v>863</v>
      </c>
      <c r="S30" s="134">
        <f t="shared" ref="S30:V31" si="79">SUM(S6,S8,S10,S12,S14,S16,S18,S20,S22,S24,S26,S28)</f>
        <v>-171</v>
      </c>
      <c r="T30" s="135">
        <f t="shared" si="79"/>
        <v>170</v>
      </c>
      <c r="U30" s="133">
        <f>SUM(U6,U8,U10,U12,U14,U16,U18,U20,U22,U24,U26,U28)</f>
        <v>465</v>
      </c>
      <c r="V30" s="134">
        <f t="shared" si="79"/>
        <v>-295</v>
      </c>
      <c r="X30" s="75" t="s">
        <v>73</v>
      </c>
      <c r="Y30" s="8">
        <f>SUM(Y6:Y29)</f>
        <v>1022</v>
      </c>
      <c r="Z30" s="8">
        <f t="shared" ref="Z30:AD30" si="80">SUM(Z6:Z29)</f>
        <v>1164</v>
      </c>
      <c r="AA30" s="8">
        <f t="shared" si="80"/>
        <v>-142</v>
      </c>
      <c r="AB30" s="8">
        <f t="shared" si="80"/>
        <v>286</v>
      </c>
      <c r="AC30" s="8">
        <f t="shared" si="80"/>
        <v>850</v>
      </c>
      <c r="AD30" s="8">
        <f t="shared" si="80"/>
        <v>-564</v>
      </c>
      <c r="AE30" s="8">
        <f>SUM(AE6:AE29)</f>
        <v>-706</v>
      </c>
      <c r="AG30" s="75" t="s">
        <v>73</v>
      </c>
      <c r="AH30" s="8">
        <f>SUM(AH6:AH29)</f>
        <v>1022</v>
      </c>
      <c r="AI30" s="8">
        <f t="shared" ref="AI30:AM30" si="81">SUM(AI6:AI29)</f>
        <v>1164</v>
      </c>
      <c r="AJ30" s="8">
        <f t="shared" si="81"/>
        <v>-142</v>
      </c>
      <c r="AK30" s="8">
        <f t="shared" si="81"/>
        <v>286</v>
      </c>
      <c r="AL30" s="8">
        <f t="shared" si="81"/>
        <v>850</v>
      </c>
      <c r="AM30" s="8">
        <f t="shared" si="81"/>
        <v>-564</v>
      </c>
      <c r="AN30" s="8">
        <f>SUM(AN6:AN29)</f>
        <v>-706</v>
      </c>
    </row>
    <row r="31" spans="1:40" x14ac:dyDescent="0.15">
      <c r="C31" s="9"/>
      <c r="D31" s="9"/>
      <c r="O31" s="152"/>
      <c r="P31" s="136" t="s">
        <v>84</v>
      </c>
      <c r="Q31" s="137">
        <f>SUM(Q7,Q9,Q11,Q13,Q15,Q17,Q19,Q21,Q23,Q25,Q27,Q29)</f>
        <v>576</v>
      </c>
      <c r="R31" s="138">
        <f>SUM(R7,R9,R11,R13,R15,R17,R19,R21,R23,R25,R27,R29)</f>
        <v>785</v>
      </c>
      <c r="S31" s="139">
        <f t="shared" si="79"/>
        <v>-209</v>
      </c>
      <c r="T31" s="140">
        <f t="shared" si="79"/>
        <v>146</v>
      </c>
      <c r="U31" s="138">
        <f>SUM(U7,U9,U11,U13,U15,U17,U19,U21,U23,U25,U27,U29)</f>
        <v>466</v>
      </c>
      <c r="V31" s="139">
        <f t="shared" si="79"/>
        <v>-320</v>
      </c>
      <c r="Y31" s="8">
        <f>SUM(Y6,Y8,Y10,Y12,Y14,Y16,Y18,Y20,Y22,Y24,Y26,Y28)</f>
        <v>557</v>
      </c>
      <c r="Z31" s="8">
        <f t="shared" ref="Z31:AD32" si="82">SUM(Z6,Z8,Z10,Z12,Z14,Z16,Z18,Z20,Z22,Z24,Z26,Z28)</f>
        <v>624</v>
      </c>
      <c r="AA31" s="8">
        <f t="shared" si="82"/>
        <v>-67</v>
      </c>
      <c r="AB31" s="8">
        <f t="shared" si="82"/>
        <v>154</v>
      </c>
      <c r="AC31" s="8">
        <f t="shared" si="82"/>
        <v>423</v>
      </c>
      <c r="AD31" s="8">
        <f t="shared" si="82"/>
        <v>-269</v>
      </c>
      <c r="AE31" s="8">
        <f t="shared" ref="AE31" si="83">SUM(AE6,AE8,AE10,AE12,AE14,AE16,AE18,AE20,AE22,AE24,AE26,AE28)</f>
        <v>-336</v>
      </c>
    </row>
    <row r="32" spans="1:40" ht="14.25" thickBot="1" x14ac:dyDescent="0.2">
      <c r="C32" s="9"/>
      <c r="D32" s="9"/>
      <c r="O32" s="153"/>
      <c r="P32" s="141" t="s">
        <v>85</v>
      </c>
      <c r="Q32" s="142">
        <f>Q30+Q31</f>
        <v>1268</v>
      </c>
      <c r="R32" s="143">
        <f>R30+R31</f>
        <v>1648</v>
      </c>
      <c r="S32" s="144">
        <f t="shared" ref="S32:V32" si="84">S30+S31</f>
        <v>-380</v>
      </c>
      <c r="T32" s="145">
        <f t="shared" si="84"/>
        <v>316</v>
      </c>
      <c r="U32" s="143">
        <f t="shared" si="84"/>
        <v>931</v>
      </c>
      <c r="V32" s="144">
        <f t="shared" si="84"/>
        <v>-615</v>
      </c>
      <c r="Y32" s="8">
        <f>SUM(Y7,Y9,Y11,Y13,Y15,Y17,Y19,Y21,Y23,Y25,Y27,Y29)</f>
        <v>465</v>
      </c>
      <c r="Z32" s="8">
        <f t="shared" si="82"/>
        <v>540</v>
      </c>
      <c r="AA32" s="8">
        <f t="shared" si="82"/>
        <v>-75</v>
      </c>
      <c r="AB32" s="8">
        <f t="shared" si="82"/>
        <v>132</v>
      </c>
      <c r="AC32" s="8">
        <f t="shared" si="82"/>
        <v>427</v>
      </c>
      <c r="AD32" s="8">
        <f t="shared" si="82"/>
        <v>-295</v>
      </c>
      <c r="AE32" s="8">
        <f t="shared" ref="AE32" si="85">SUM(AE7,AE9,AE11,AE13,AE15,AE17,AE19,AE21,AE23,AE25,AE27,AE29)</f>
        <v>-370</v>
      </c>
    </row>
    <row r="33" spans="3:22" x14ac:dyDescent="0.15">
      <c r="C33" s="9"/>
      <c r="D33" s="9"/>
      <c r="Q33" s="8">
        <f>SUM(Q6:Q29)</f>
        <v>1268</v>
      </c>
      <c r="R33" s="8">
        <f t="shared" ref="R33:V33" si="86">SUM(R6:R29)</f>
        <v>1648</v>
      </c>
      <c r="S33" s="8">
        <f t="shared" si="86"/>
        <v>-380</v>
      </c>
      <c r="T33" s="8">
        <f t="shared" si="86"/>
        <v>316</v>
      </c>
      <c r="U33" s="8">
        <f t="shared" si="86"/>
        <v>931</v>
      </c>
      <c r="V33" s="8">
        <f t="shared" si="86"/>
        <v>-615</v>
      </c>
    </row>
    <row r="34" spans="3:22" x14ac:dyDescent="0.15">
      <c r="C34" s="9"/>
      <c r="D34" s="9"/>
    </row>
    <row r="35" spans="3:22" x14ac:dyDescent="0.15">
      <c r="C35" s="9"/>
      <c r="D35" s="9"/>
    </row>
    <row r="36" spans="3:22" x14ac:dyDescent="0.15">
      <c r="C36" s="9"/>
      <c r="D36" s="9"/>
    </row>
  </sheetData>
  <mergeCells count="170">
    <mergeCell ref="AN26:AN27"/>
    <mergeCell ref="AH28:AH29"/>
    <mergeCell ref="AI28:AI29"/>
    <mergeCell ref="AJ28:AJ29"/>
    <mergeCell ref="AK28:AK29"/>
    <mergeCell ref="AL28:AL29"/>
    <mergeCell ref="AM28:AM29"/>
    <mergeCell ref="AN28:AN29"/>
    <mergeCell ref="AI26:AI27"/>
    <mergeCell ref="AJ26:AJ27"/>
    <mergeCell ref="AK26:AK27"/>
    <mergeCell ref="AL26:AL27"/>
    <mergeCell ref="AM26:AM27"/>
    <mergeCell ref="AN22:AN23"/>
    <mergeCell ref="AH24:AH25"/>
    <mergeCell ref="AI24:AI25"/>
    <mergeCell ref="AJ24:AJ25"/>
    <mergeCell ref="AK24:AK25"/>
    <mergeCell ref="AL24:AL25"/>
    <mergeCell ref="AM24:AM25"/>
    <mergeCell ref="AN24:AN25"/>
    <mergeCell ref="AI22:AI23"/>
    <mergeCell ref="AJ22:AJ23"/>
    <mergeCell ref="AK22:AK23"/>
    <mergeCell ref="AL22:AL23"/>
    <mergeCell ref="AM22:AM23"/>
    <mergeCell ref="AN18:AN19"/>
    <mergeCell ref="AH20:AH21"/>
    <mergeCell ref="AI20:AI21"/>
    <mergeCell ref="AJ20:AJ21"/>
    <mergeCell ref="AK20:AK21"/>
    <mergeCell ref="AL20:AL21"/>
    <mergeCell ref="AM20:AM21"/>
    <mergeCell ref="AN20:AN21"/>
    <mergeCell ref="AI18:AI19"/>
    <mergeCell ref="AJ18:AJ19"/>
    <mergeCell ref="AK18:AK19"/>
    <mergeCell ref="AL18:AL19"/>
    <mergeCell ref="AM18:AM19"/>
    <mergeCell ref="AN14:AN15"/>
    <mergeCell ref="AH16:AH17"/>
    <mergeCell ref="AI16:AI17"/>
    <mergeCell ref="AJ16:AJ17"/>
    <mergeCell ref="AK16:AK17"/>
    <mergeCell ref="AL16:AL17"/>
    <mergeCell ref="AM16:AM17"/>
    <mergeCell ref="AN16:AN17"/>
    <mergeCell ref="AI14:AI15"/>
    <mergeCell ref="AJ14:AJ15"/>
    <mergeCell ref="AK14:AK15"/>
    <mergeCell ref="AL14:AL15"/>
    <mergeCell ref="AM14:AM15"/>
    <mergeCell ref="AN10:AN11"/>
    <mergeCell ref="AH12:AH13"/>
    <mergeCell ref="AI12:AI13"/>
    <mergeCell ref="AJ12:AJ13"/>
    <mergeCell ref="AK12:AK13"/>
    <mergeCell ref="AL12:AL13"/>
    <mergeCell ref="AM12:AM13"/>
    <mergeCell ref="AN12:AN13"/>
    <mergeCell ref="AN6:AN7"/>
    <mergeCell ref="AH8:AH9"/>
    <mergeCell ref="AI8:AI9"/>
    <mergeCell ref="AJ8:AJ9"/>
    <mergeCell ref="AK8:AK9"/>
    <mergeCell ref="AL8:AL9"/>
    <mergeCell ref="AM8:AM9"/>
    <mergeCell ref="AN8:AN9"/>
    <mergeCell ref="AG22:AG23"/>
    <mergeCell ref="AG24:AG25"/>
    <mergeCell ref="AG26:AG27"/>
    <mergeCell ref="AG28:AG29"/>
    <mergeCell ref="AH6:AH7"/>
    <mergeCell ref="AH10:AH11"/>
    <mergeCell ref="AH14:AH15"/>
    <mergeCell ref="AH18:AH19"/>
    <mergeCell ref="AH22:AH23"/>
    <mergeCell ref="AH26:AH27"/>
    <mergeCell ref="AG12:AG13"/>
    <mergeCell ref="AG14:AG15"/>
    <mergeCell ref="AG16:AG17"/>
    <mergeCell ref="AG18:AG19"/>
    <mergeCell ref="AG20:AG21"/>
    <mergeCell ref="AG4:AG5"/>
    <mergeCell ref="AH4:AM4"/>
    <mergeCell ref="AG6:AG7"/>
    <mergeCell ref="AG8:AG9"/>
    <mergeCell ref="AG10:AG11"/>
    <mergeCell ref="AI6:AI7"/>
    <mergeCell ref="AJ6:AJ7"/>
    <mergeCell ref="AK6:AK7"/>
    <mergeCell ref="AL6:AL7"/>
    <mergeCell ref="AM6:AM7"/>
    <mergeCell ref="AI10:AI11"/>
    <mergeCell ref="AJ10:AJ11"/>
    <mergeCell ref="AK10:AK11"/>
    <mergeCell ref="AL10:AL11"/>
    <mergeCell ref="AM10:AM11"/>
    <mergeCell ref="X22:X23"/>
    <mergeCell ref="X24:X25"/>
    <mergeCell ref="X26:X27"/>
    <mergeCell ref="X28:X29"/>
    <mergeCell ref="X12:X13"/>
    <mergeCell ref="X14:X15"/>
    <mergeCell ref="X16:X17"/>
    <mergeCell ref="X18:X19"/>
    <mergeCell ref="X20:X21"/>
    <mergeCell ref="X4:X5"/>
    <mergeCell ref="Y4:AD4"/>
    <mergeCell ref="X6:X7"/>
    <mergeCell ref="X8:X9"/>
    <mergeCell ref="X10:X11"/>
    <mergeCell ref="A1:V1"/>
    <mergeCell ref="A4:A5"/>
    <mergeCell ref="F4:F5"/>
    <mergeCell ref="G4:G5"/>
    <mergeCell ref="B4:B5"/>
    <mergeCell ref="Q4:S4"/>
    <mergeCell ref="T4:V4"/>
    <mergeCell ref="H4:P4"/>
    <mergeCell ref="C4:C5"/>
    <mergeCell ref="A6:A7"/>
    <mergeCell ref="F6:F7"/>
    <mergeCell ref="G6:G7"/>
    <mergeCell ref="B6:B7"/>
    <mergeCell ref="A8:A9"/>
    <mergeCell ref="F8:F9"/>
    <mergeCell ref="G8:G9"/>
    <mergeCell ref="B8:B9"/>
    <mergeCell ref="A10:A11"/>
    <mergeCell ref="A12:A13"/>
    <mergeCell ref="F12:F13"/>
    <mergeCell ref="G12:G13"/>
    <mergeCell ref="B12:B13"/>
    <mergeCell ref="B10:B11"/>
    <mergeCell ref="F10:F11"/>
    <mergeCell ref="G10:G11"/>
    <mergeCell ref="F14:F15"/>
    <mergeCell ref="G14:G15"/>
    <mergeCell ref="B14:B15"/>
    <mergeCell ref="A14:A15"/>
    <mergeCell ref="A16:A17"/>
    <mergeCell ref="F16:F17"/>
    <mergeCell ref="G16:G17"/>
    <mergeCell ref="B16:B17"/>
    <mergeCell ref="A28:A29"/>
    <mergeCell ref="F28:F29"/>
    <mergeCell ref="G28:G29"/>
    <mergeCell ref="B28:B29"/>
    <mergeCell ref="A22:A23"/>
    <mergeCell ref="F22:F23"/>
    <mergeCell ref="G22:G23"/>
    <mergeCell ref="B22:B23"/>
    <mergeCell ref="A24:A25"/>
    <mergeCell ref="F24:F25"/>
    <mergeCell ref="G24:G25"/>
    <mergeCell ref="B24:B25"/>
    <mergeCell ref="A26:A27"/>
    <mergeCell ref="F26:F27"/>
    <mergeCell ref="G26:G27"/>
    <mergeCell ref="B26:B27"/>
    <mergeCell ref="O30:O32"/>
    <mergeCell ref="A18:A19"/>
    <mergeCell ref="F18:F19"/>
    <mergeCell ref="G18:G19"/>
    <mergeCell ref="B18:B19"/>
    <mergeCell ref="A20:A21"/>
    <mergeCell ref="F20:F21"/>
    <mergeCell ref="G20:G21"/>
    <mergeCell ref="B20:B21"/>
  </mergeCells>
  <phoneticPr fontId="1"/>
  <pageMargins left="0.38" right="0.2" top="0.37" bottom="0.74803149606299213" header="0.16" footer="0.31496062992125984"/>
  <pageSetup paperSize="9" scale="9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6"/>
  <sheetViews>
    <sheetView tabSelected="1" view="pageBreakPreview" zoomScaleNormal="100" zoomScaleSheetLayoutView="100" workbookViewId="0">
      <selection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76"/>
      <c r="G1" s="3"/>
    </row>
    <row r="2" spans="1:24" ht="22.5" customHeight="1" thickBot="1" x14ac:dyDescent="0.2">
      <c r="B2" s="215" t="s">
        <v>94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2.2857602204869085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49761</v>
      </c>
      <c r="C6" s="57" t="s">
        <v>10</v>
      </c>
      <c r="D6" s="82">
        <f>SUMIF(C8:C44,"男",D8:D44)</f>
        <v>23426</v>
      </c>
      <c r="E6" s="114">
        <f>H6+I6+J6+K6-M6-N6-O6-P6+S6-T6</f>
        <v>-29</v>
      </c>
      <c r="F6" s="230">
        <f>X6+G6</f>
        <v>21770</v>
      </c>
      <c r="G6" s="230">
        <f>SUM(G8:G25)</f>
        <v>-30</v>
      </c>
      <c r="H6" s="82">
        <f>SUMIF(C8:C44,"男",H8:H44)</f>
        <v>81</v>
      </c>
      <c r="I6" s="82">
        <f>SUMIF(C8:C44,"男",I8:I44)</f>
        <v>13</v>
      </c>
      <c r="J6" s="82">
        <f>SUMIF(C8:C44,"男",J8:J44)</f>
        <v>21</v>
      </c>
      <c r="K6" s="82">
        <f>SUMIF(C8:C44,"男",K8:K44)</f>
        <v>0</v>
      </c>
      <c r="L6" s="82">
        <f>SUM(I6:K6)</f>
        <v>34</v>
      </c>
      <c r="M6" s="82">
        <f>SUMIF(C8:C44,"男",M8:M44)</f>
        <v>81</v>
      </c>
      <c r="N6" s="82">
        <f>SUMIF(C8:C44,"男",N8:N44)</f>
        <v>16</v>
      </c>
      <c r="O6" s="82">
        <f>SUMIF(C8:C44,"男",O8:O44)</f>
        <v>11</v>
      </c>
      <c r="P6" s="82">
        <f>SUMIF(C8:C44,"男",P8:P44)</f>
        <v>1</v>
      </c>
      <c r="Q6" s="82">
        <f>SUM(N6:P6)</f>
        <v>28</v>
      </c>
      <c r="R6" s="82">
        <f>SUM(L6-Q6)</f>
        <v>6</v>
      </c>
      <c r="S6" s="82">
        <f>SUMIF(C8:C44,"男",S8:S44)</f>
        <v>18</v>
      </c>
      <c r="T6" s="82">
        <f>SUMIF(C8:C44,"男",T8:T44)</f>
        <v>53</v>
      </c>
      <c r="U6" s="58">
        <f>SUM(S6-T6)</f>
        <v>-35</v>
      </c>
      <c r="V6" s="256" t="s">
        <v>0</v>
      </c>
      <c r="W6" s="59">
        <f>SUMIF(C8:C25,"男",W8:W25)</f>
        <v>23455</v>
      </c>
      <c r="X6" s="248">
        <f>SUM(X8:X25)</f>
        <v>21800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26335</v>
      </c>
      <c r="E7" s="114">
        <f>H7+I7+J7+K7-M7-N7-O7-P7+S7-T7</f>
        <v>-41</v>
      </c>
      <c r="F7" s="231"/>
      <c r="G7" s="231"/>
      <c r="H7" s="83">
        <f>SUMIF(C8:C45,"女",H8:H45)</f>
        <v>94</v>
      </c>
      <c r="I7" s="83">
        <f>SUMIF(C8:C45,"女",I8:I45)</f>
        <v>15</v>
      </c>
      <c r="J7" s="83">
        <f>SUMIF(C8:C45,"女",J8:J45)</f>
        <v>15</v>
      </c>
      <c r="K7" s="83">
        <f>SUMIF(C8:C45,"女",K8:K45)</f>
        <v>2</v>
      </c>
      <c r="L7" s="83">
        <f t="shared" ref="L7:L25" si="0">SUM(I7:K7)</f>
        <v>32</v>
      </c>
      <c r="M7" s="83">
        <f>SUMIF(C8:C45,"女",M8:M45)</f>
        <v>94</v>
      </c>
      <c r="N7" s="83">
        <f>SUMIF(C8:C45,"女",N8:N45)</f>
        <v>21</v>
      </c>
      <c r="O7" s="83">
        <f>SUMIF(C8:C45,"女",O8:O45)</f>
        <v>22</v>
      </c>
      <c r="P7" s="83">
        <f>SUMIF(C8:C45,"女",P8:P45)</f>
        <v>0</v>
      </c>
      <c r="Q7" s="83">
        <f t="shared" ref="Q7:Q25" si="1">SUM(N7:P7)</f>
        <v>43</v>
      </c>
      <c r="R7" s="78">
        <f>SUM(L7-Q7)</f>
        <v>-11</v>
      </c>
      <c r="S7" s="78">
        <f>SUMIF(C8:C45,"女",S8:S45)</f>
        <v>10</v>
      </c>
      <c r="T7" s="78">
        <f>SUMIF(C8:C44,"女",T8:T45)</f>
        <v>40</v>
      </c>
      <c r="U7" s="61">
        <f>SUM(S7-T7)</f>
        <v>-30</v>
      </c>
      <c r="V7" s="257"/>
      <c r="W7" s="62">
        <f>SUMIF(C8:C25,"女",W8:W25)</f>
        <v>26376</v>
      </c>
      <c r="X7" s="249"/>
    </row>
    <row r="8" spans="1:24" ht="22.5" customHeight="1" x14ac:dyDescent="0.15">
      <c r="A8" s="238" t="s">
        <v>1</v>
      </c>
      <c r="B8" s="224">
        <f>SUM(D8+D9)</f>
        <v>5486</v>
      </c>
      <c r="C8" s="63" t="s">
        <v>10</v>
      </c>
      <c r="D8" s="64">
        <f>W8+E8</f>
        <v>2503</v>
      </c>
      <c r="E8" s="78">
        <f>H8+I8+J8+K8-M8-N8-O8-P8+S8-T8</f>
        <v>-4</v>
      </c>
      <c r="F8" s="232">
        <f>X8+G8</f>
        <v>2300</v>
      </c>
      <c r="G8" s="286">
        <v>-10</v>
      </c>
      <c r="H8" s="84">
        <v>9</v>
      </c>
      <c r="I8" s="84">
        <v>0</v>
      </c>
      <c r="J8" s="84">
        <v>3</v>
      </c>
      <c r="K8" s="84">
        <v>0</v>
      </c>
      <c r="L8" s="78">
        <f t="shared" si="0"/>
        <v>3</v>
      </c>
      <c r="M8" s="84">
        <v>6</v>
      </c>
      <c r="N8" s="84">
        <v>2</v>
      </c>
      <c r="O8" s="84">
        <v>1</v>
      </c>
      <c r="P8" s="84">
        <v>0</v>
      </c>
      <c r="Q8" s="78">
        <f t="shared" si="1"/>
        <v>3</v>
      </c>
      <c r="R8" s="78">
        <f>SUM(L8-Q8)</f>
        <v>0</v>
      </c>
      <c r="S8" s="84">
        <v>1</v>
      </c>
      <c r="T8" s="84">
        <v>8</v>
      </c>
      <c r="U8" s="65">
        <f>SUM(S8-T8)</f>
        <v>-7</v>
      </c>
      <c r="V8" s="258" t="s">
        <v>1</v>
      </c>
      <c r="W8" s="66">
        <f>'１１月'!D8</f>
        <v>2507</v>
      </c>
      <c r="X8" s="251">
        <f>'１１月'!F8:F9</f>
        <v>2310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W9+E9</f>
        <v>2983</v>
      </c>
      <c r="E9" s="78">
        <f>H9+I9+J9+K9-M9-N9-O9-P9+S9-T9</f>
        <v>-11</v>
      </c>
      <c r="F9" s="227"/>
      <c r="G9" s="229"/>
      <c r="H9" s="79">
        <v>8</v>
      </c>
      <c r="I9" s="79">
        <v>2</v>
      </c>
      <c r="J9" s="79">
        <v>1</v>
      </c>
      <c r="K9" s="79">
        <v>0</v>
      </c>
      <c r="L9" s="83">
        <f t="shared" si="0"/>
        <v>3</v>
      </c>
      <c r="M9" s="79">
        <v>6</v>
      </c>
      <c r="N9" s="79">
        <v>4</v>
      </c>
      <c r="O9" s="79">
        <v>2</v>
      </c>
      <c r="P9" s="79">
        <v>0</v>
      </c>
      <c r="Q9" s="83">
        <f t="shared" si="1"/>
        <v>6</v>
      </c>
      <c r="R9" s="78">
        <f t="shared" ref="R9:R25" si="3">SUM(L9-Q9)</f>
        <v>-3</v>
      </c>
      <c r="S9" s="79">
        <v>0</v>
      </c>
      <c r="T9" s="79">
        <v>10</v>
      </c>
      <c r="U9" s="65">
        <f t="shared" ref="U9:U25" si="4">SUM(S9-T9)</f>
        <v>-10</v>
      </c>
      <c r="V9" s="240"/>
      <c r="W9" s="66">
        <f>'１１月'!D9</f>
        <v>2994</v>
      </c>
      <c r="X9" s="259"/>
    </row>
    <row r="10" spans="1:24" ht="22.5" customHeight="1" x14ac:dyDescent="0.15">
      <c r="A10" s="233" t="s">
        <v>2</v>
      </c>
      <c r="B10" s="224">
        <f>SUM(D10+D11)</f>
        <v>18094</v>
      </c>
      <c r="C10" s="60" t="s">
        <v>10</v>
      </c>
      <c r="D10" s="64">
        <f t="shared" si="2"/>
        <v>8534</v>
      </c>
      <c r="E10" s="78">
        <f t="shared" ref="E10:E25" si="5">H10+I10+J10+K10-M10-N10-O10-P10+S10-T10</f>
        <v>-12</v>
      </c>
      <c r="F10" s="226">
        <f t="shared" ref="F10" si="6">X10+G10</f>
        <v>7985</v>
      </c>
      <c r="G10" s="286">
        <v>-11</v>
      </c>
      <c r="H10" s="79">
        <v>33</v>
      </c>
      <c r="I10" s="79">
        <v>8</v>
      </c>
      <c r="J10" s="79">
        <v>5</v>
      </c>
      <c r="K10" s="79">
        <v>0</v>
      </c>
      <c r="L10" s="83">
        <f t="shared" si="0"/>
        <v>13</v>
      </c>
      <c r="M10" s="79">
        <v>42</v>
      </c>
      <c r="N10" s="79">
        <v>5</v>
      </c>
      <c r="O10" s="79">
        <v>6</v>
      </c>
      <c r="P10" s="79">
        <v>0</v>
      </c>
      <c r="Q10" s="83">
        <f t="shared" si="1"/>
        <v>11</v>
      </c>
      <c r="R10" s="78">
        <f t="shared" si="3"/>
        <v>2</v>
      </c>
      <c r="S10" s="79">
        <v>13</v>
      </c>
      <c r="T10" s="79">
        <v>18</v>
      </c>
      <c r="U10" s="65">
        <f t="shared" si="4"/>
        <v>-5</v>
      </c>
      <c r="V10" s="240" t="s">
        <v>2</v>
      </c>
      <c r="W10" s="67">
        <f>'１１月'!D10</f>
        <v>8546</v>
      </c>
      <c r="X10" s="250">
        <f>'１１月'!F10:F11</f>
        <v>7996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9560</v>
      </c>
      <c r="E11" s="78">
        <f t="shared" si="5"/>
        <v>-16</v>
      </c>
      <c r="F11" s="227"/>
      <c r="G11" s="229"/>
      <c r="H11" s="79">
        <v>45</v>
      </c>
      <c r="I11" s="79">
        <v>8</v>
      </c>
      <c r="J11" s="79">
        <v>5</v>
      </c>
      <c r="K11" s="79">
        <v>1</v>
      </c>
      <c r="L11" s="83">
        <f t="shared" si="0"/>
        <v>14</v>
      </c>
      <c r="M11" s="79">
        <v>57</v>
      </c>
      <c r="N11" s="79">
        <v>4</v>
      </c>
      <c r="O11" s="79">
        <v>13</v>
      </c>
      <c r="P11" s="79">
        <v>0</v>
      </c>
      <c r="Q11" s="83">
        <f t="shared" si="1"/>
        <v>17</v>
      </c>
      <c r="R11" s="78">
        <f t="shared" si="3"/>
        <v>-3</v>
      </c>
      <c r="S11" s="79">
        <v>7</v>
      </c>
      <c r="T11" s="79">
        <v>8</v>
      </c>
      <c r="U11" s="65">
        <f t="shared" si="4"/>
        <v>-1</v>
      </c>
      <c r="V11" s="240"/>
      <c r="W11" s="67">
        <f>'１１月'!D11</f>
        <v>9576</v>
      </c>
      <c r="X11" s="251"/>
    </row>
    <row r="12" spans="1:24" ht="22.5" customHeight="1" x14ac:dyDescent="0.15">
      <c r="A12" s="233" t="s">
        <v>3</v>
      </c>
      <c r="B12" s="224">
        <f>SUM(D12+D13)</f>
        <v>4646</v>
      </c>
      <c r="C12" s="60" t="s">
        <v>10</v>
      </c>
      <c r="D12" s="64">
        <f t="shared" si="2"/>
        <v>2152</v>
      </c>
      <c r="E12" s="78">
        <f t="shared" si="5"/>
        <v>3</v>
      </c>
      <c r="F12" s="226">
        <f t="shared" ref="F12" si="7">X12+G12</f>
        <v>2360</v>
      </c>
      <c r="G12" s="286">
        <v>-1</v>
      </c>
      <c r="H12" s="79">
        <v>9</v>
      </c>
      <c r="I12" s="79">
        <v>0</v>
      </c>
      <c r="J12" s="79">
        <v>2</v>
      </c>
      <c r="K12" s="79">
        <v>0</v>
      </c>
      <c r="L12" s="83">
        <f t="shared" si="0"/>
        <v>2</v>
      </c>
      <c r="M12" s="79">
        <v>6</v>
      </c>
      <c r="N12" s="79">
        <v>1</v>
      </c>
      <c r="O12" s="79">
        <v>0</v>
      </c>
      <c r="P12" s="79">
        <v>0</v>
      </c>
      <c r="Q12" s="83">
        <f t="shared" si="1"/>
        <v>1</v>
      </c>
      <c r="R12" s="78">
        <f t="shared" si="3"/>
        <v>1</v>
      </c>
      <c r="S12" s="79">
        <v>2</v>
      </c>
      <c r="T12" s="79">
        <v>3</v>
      </c>
      <c r="U12" s="65">
        <f t="shared" si="4"/>
        <v>-1</v>
      </c>
      <c r="V12" s="240" t="s">
        <v>3</v>
      </c>
      <c r="W12" s="67">
        <f>'１１月'!D12</f>
        <v>2149</v>
      </c>
      <c r="X12" s="250">
        <f>'１１月'!F12:F13</f>
        <v>2361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2494</v>
      </c>
      <c r="E13" s="78">
        <f t="shared" si="5"/>
        <v>2</v>
      </c>
      <c r="F13" s="227"/>
      <c r="G13" s="229"/>
      <c r="H13" s="79">
        <v>11</v>
      </c>
      <c r="I13" s="79">
        <v>1</v>
      </c>
      <c r="J13" s="79">
        <v>3</v>
      </c>
      <c r="K13" s="79">
        <v>1</v>
      </c>
      <c r="L13" s="83">
        <f t="shared" si="0"/>
        <v>5</v>
      </c>
      <c r="M13" s="79">
        <v>7</v>
      </c>
      <c r="N13" s="79">
        <v>3</v>
      </c>
      <c r="O13" s="79">
        <v>1</v>
      </c>
      <c r="P13" s="79">
        <v>0</v>
      </c>
      <c r="Q13" s="83">
        <f t="shared" si="1"/>
        <v>4</v>
      </c>
      <c r="R13" s="78">
        <f t="shared" si="3"/>
        <v>1</v>
      </c>
      <c r="S13" s="79">
        <v>0</v>
      </c>
      <c r="T13" s="79">
        <v>3</v>
      </c>
      <c r="U13" s="65">
        <f t="shared" si="4"/>
        <v>-3</v>
      </c>
      <c r="V13" s="240"/>
      <c r="W13" s="67">
        <f>'１１月'!D13</f>
        <v>2492</v>
      </c>
      <c r="X13" s="251"/>
    </row>
    <row r="14" spans="1:24" ht="22.5" customHeight="1" x14ac:dyDescent="0.15">
      <c r="A14" s="233" t="s">
        <v>4</v>
      </c>
      <c r="B14" s="224">
        <f>SUM(D14+D15)</f>
        <v>4596</v>
      </c>
      <c r="C14" s="60" t="s">
        <v>10</v>
      </c>
      <c r="D14" s="64">
        <f t="shared" si="2"/>
        <v>2225</v>
      </c>
      <c r="E14" s="78">
        <f t="shared" si="5"/>
        <v>-8</v>
      </c>
      <c r="F14" s="226">
        <f t="shared" ref="F14" si="8">X14+G14</f>
        <v>1720</v>
      </c>
      <c r="G14" s="286">
        <v>5</v>
      </c>
      <c r="H14" s="79">
        <v>4</v>
      </c>
      <c r="I14" s="79">
        <v>1</v>
      </c>
      <c r="J14" s="79">
        <v>2</v>
      </c>
      <c r="K14" s="79">
        <v>0</v>
      </c>
      <c r="L14" s="83">
        <f t="shared" si="0"/>
        <v>3</v>
      </c>
      <c r="M14" s="79">
        <v>5</v>
      </c>
      <c r="N14" s="79">
        <v>4</v>
      </c>
      <c r="O14" s="79">
        <v>0</v>
      </c>
      <c r="P14" s="79">
        <v>0</v>
      </c>
      <c r="Q14" s="83">
        <f t="shared" si="1"/>
        <v>4</v>
      </c>
      <c r="R14" s="78">
        <f t="shared" si="3"/>
        <v>-1</v>
      </c>
      <c r="S14" s="79">
        <v>0</v>
      </c>
      <c r="T14" s="79">
        <v>6</v>
      </c>
      <c r="U14" s="65">
        <f t="shared" si="4"/>
        <v>-6</v>
      </c>
      <c r="V14" s="240" t="s">
        <v>4</v>
      </c>
      <c r="W14" s="67">
        <f>'１１月'!D14</f>
        <v>2233</v>
      </c>
      <c r="X14" s="250">
        <f>'１１月'!F14:F15</f>
        <v>1715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2371</v>
      </c>
      <c r="E15" s="78">
        <f t="shared" si="5"/>
        <v>7</v>
      </c>
      <c r="F15" s="227"/>
      <c r="G15" s="229"/>
      <c r="H15" s="79">
        <v>13</v>
      </c>
      <c r="I15" s="79">
        <v>1</v>
      </c>
      <c r="J15" s="79">
        <v>2</v>
      </c>
      <c r="K15" s="79">
        <v>0</v>
      </c>
      <c r="L15" s="83">
        <f t="shared" si="0"/>
        <v>3</v>
      </c>
      <c r="M15" s="79">
        <v>7</v>
      </c>
      <c r="N15" s="79">
        <v>0</v>
      </c>
      <c r="O15" s="79">
        <v>0</v>
      </c>
      <c r="P15" s="79">
        <v>0</v>
      </c>
      <c r="Q15" s="83">
        <f t="shared" si="1"/>
        <v>0</v>
      </c>
      <c r="R15" s="78">
        <f t="shared" si="3"/>
        <v>3</v>
      </c>
      <c r="S15" s="79">
        <v>1</v>
      </c>
      <c r="T15" s="79">
        <v>3</v>
      </c>
      <c r="U15" s="65">
        <f t="shared" si="4"/>
        <v>-2</v>
      </c>
      <c r="V15" s="240"/>
      <c r="W15" s="67">
        <f>'１１月'!D15</f>
        <v>2364</v>
      </c>
      <c r="X15" s="251"/>
    </row>
    <row r="16" spans="1:24" ht="22.5" customHeight="1" x14ac:dyDescent="0.15">
      <c r="A16" s="233" t="s">
        <v>5</v>
      </c>
      <c r="B16" s="224">
        <f>SUM(D16+D17)</f>
        <v>2931</v>
      </c>
      <c r="C16" s="60" t="s">
        <v>10</v>
      </c>
      <c r="D16" s="64">
        <f t="shared" si="2"/>
        <v>1427</v>
      </c>
      <c r="E16" s="78">
        <f t="shared" si="5"/>
        <v>1</v>
      </c>
      <c r="F16" s="226">
        <f t="shared" ref="F16" si="9">X16+G16</f>
        <v>1416</v>
      </c>
      <c r="G16" s="286">
        <v>-5</v>
      </c>
      <c r="H16" s="79">
        <v>9</v>
      </c>
      <c r="I16" s="79">
        <v>0</v>
      </c>
      <c r="J16" s="79">
        <v>1</v>
      </c>
      <c r="K16" s="79">
        <v>0</v>
      </c>
      <c r="L16" s="83">
        <f t="shared" si="0"/>
        <v>1</v>
      </c>
      <c r="M16" s="79">
        <v>6</v>
      </c>
      <c r="N16" s="79">
        <v>2</v>
      </c>
      <c r="O16" s="79">
        <v>0</v>
      </c>
      <c r="P16" s="79">
        <v>0</v>
      </c>
      <c r="Q16" s="83">
        <f t="shared" si="1"/>
        <v>2</v>
      </c>
      <c r="R16" s="78">
        <f t="shared" si="3"/>
        <v>-1</v>
      </c>
      <c r="S16" s="79">
        <v>0</v>
      </c>
      <c r="T16" s="79">
        <v>1</v>
      </c>
      <c r="U16" s="65">
        <f t="shared" si="4"/>
        <v>-1</v>
      </c>
      <c r="V16" s="240" t="s">
        <v>5</v>
      </c>
      <c r="W16" s="67">
        <f>'１１月'!D16</f>
        <v>1426</v>
      </c>
      <c r="X16" s="250">
        <f>'１１月'!F16:F17</f>
        <v>1421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1504</v>
      </c>
      <c r="E17" s="78">
        <f t="shared" si="5"/>
        <v>-7</v>
      </c>
      <c r="F17" s="227"/>
      <c r="G17" s="229"/>
      <c r="H17" s="79">
        <v>1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1</v>
      </c>
      <c r="N17" s="79">
        <v>0</v>
      </c>
      <c r="O17" s="79">
        <v>3</v>
      </c>
      <c r="P17" s="79">
        <v>0</v>
      </c>
      <c r="Q17" s="83">
        <f t="shared" si="1"/>
        <v>3</v>
      </c>
      <c r="R17" s="78">
        <f t="shared" si="3"/>
        <v>-2</v>
      </c>
      <c r="S17" s="79">
        <v>0</v>
      </c>
      <c r="T17" s="79">
        <v>5</v>
      </c>
      <c r="U17" s="65">
        <f t="shared" si="4"/>
        <v>-5</v>
      </c>
      <c r="V17" s="240"/>
      <c r="W17" s="67">
        <f>'１１月'!D17</f>
        <v>1511</v>
      </c>
      <c r="X17" s="251"/>
    </row>
    <row r="18" spans="1:24" ht="22.5" customHeight="1" x14ac:dyDescent="0.15">
      <c r="A18" s="233" t="s">
        <v>6</v>
      </c>
      <c r="B18" s="224">
        <f>SUM(D18+D19)</f>
        <v>726</v>
      </c>
      <c r="C18" s="60" t="s">
        <v>10</v>
      </c>
      <c r="D18" s="64">
        <f t="shared" si="2"/>
        <v>355</v>
      </c>
      <c r="E18" s="78">
        <f t="shared" si="5"/>
        <v>-1</v>
      </c>
      <c r="F18" s="226">
        <f t="shared" ref="F18" si="10">X18+G18</f>
        <v>347</v>
      </c>
      <c r="G18" s="286">
        <v>-2</v>
      </c>
      <c r="H18" s="79">
        <v>0</v>
      </c>
      <c r="I18" s="79">
        <v>0</v>
      </c>
      <c r="J18" s="79">
        <v>1</v>
      </c>
      <c r="K18" s="79">
        <v>0</v>
      </c>
      <c r="L18" s="83">
        <f t="shared" si="0"/>
        <v>1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1</v>
      </c>
      <c r="S18" s="79">
        <v>0</v>
      </c>
      <c r="T18" s="79">
        <v>1</v>
      </c>
      <c r="U18" s="65">
        <f t="shared" si="4"/>
        <v>-1</v>
      </c>
      <c r="V18" s="240" t="s">
        <v>6</v>
      </c>
      <c r="W18" s="67">
        <f>'１１月'!D18</f>
        <v>356</v>
      </c>
      <c r="X18" s="250">
        <f>'１１月'!F18:F19</f>
        <v>349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371</v>
      </c>
      <c r="E19" s="78">
        <f t="shared" si="5"/>
        <v>-2</v>
      </c>
      <c r="F19" s="227"/>
      <c r="G19" s="229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1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1</v>
      </c>
      <c r="S19" s="79">
        <v>0</v>
      </c>
      <c r="T19" s="79">
        <v>2</v>
      </c>
      <c r="U19" s="65">
        <f t="shared" si="4"/>
        <v>-2</v>
      </c>
      <c r="V19" s="240"/>
      <c r="W19" s="67">
        <f>'１１月'!D19</f>
        <v>373</v>
      </c>
      <c r="X19" s="251"/>
    </row>
    <row r="20" spans="1:24" ht="22.5" customHeight="1" x14ac:dyDescent="0.15">
      <c r="A20" s="233" t="s">
        <v>7</v>
      </c>
      <c r="B20" s="224">
        <f>SUM(D20+D21)</f>
        <v>800</v>
      </c>
      <c r="C20" s="60" t="s">
        <v>10</v>
      </c>
      <c r="D20" s="64">
        <f t="shared" si="2"/>
        <v>360</v>
      </c>
      <c r="E20" s="78">
        <f t="shared" si="5"/>
        <v>-1</v>
      </c>
      <c r="F20" s="226">
        <f t="shared" ref="F20" si="11">X20+G20</f>
        <v>401</v>
      </c>
      <c r="G20" s="286">
        <v>-2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1</v>
      </c>
      <c r="U20" s="65">
        <f t="shared" si="4"/>
        <v>-1</v>
      </c>
      <c r="V20" s="240" t="s">
        <v>7</v>
      </c>
      <c r="W20" s="67">
        <f>'１１月'!D20</f>
        <v>361</v>
      </c>
      <c r="X20" s="250">
        <f>'１１月'!F20:F21</f>
        <v>403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440</v>
      </c>
      <c r="E21" s="78">
        <f t="shared" si="5"/>
        <v>-5</v>
      </c>
      <c r="F21" s="227"/>
      <c r="G21" s="229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2</v>
      </c>
      <c r="N21" s="79">
        <v>0</v>
      </c>
      <c r="O21" s="79">
        <v>1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2</v>
      </c>
      <c r="U21" s="65">
        <f t="shared" si="4"/>
        <v>-2</v>
      </c>
      <c r="V21" s="240"/>
      <c r="W21" s="67">
        <f>'１１月'!D21</f>
        <v>445</v>
      </c>
      <c r="X21" s="251"/>
    </row>
    <row r="22" spans="1:24" ht="22.5" customHeight="1" x14ac:dyDescent="0.15">
      <c r="A22" s="233" t="s">
        <v>8</v>
      </c>
      <c r="B22" s="224">
        <f>SUM(D22+D23)</f>
        <v>3877</v>
      </c>
      <c r="C22" s="60" t="s">
        <v>10</v>
      </c>
      <c r="D22" s="64">
        <f t="shared" si="2"/>
        <v>1797</v>
      </c>
      <c r="E22" s="78">
        <f t="shared" si="5"/>
        <v>1</v>
      </c>
      <c r="F22" s="226">
        <f t="shared" ref="F22" si="12">X22+G22</f>
        <v>1573</v>
      </c>
      <c r="G22" s="286">
        <v>5</v>
      </c>
      <c r="H22" s="79">
        <v>10</v>
      </c>
      <c r="I22" s="79">
        <v>1</v>
      </c>
      <c r="J22" s="79">
        <v>4</v>
      </c>
      <c r="K22" s="79">
        <v>0</v>
      </c>
      <c r="L22" s="83">
        <f t="shared" si="0"/>
        <v>5</v>
      </c>
      <c r="M22" s="79">
        <v>7</v>
      </c>
      <c r="N22" s="79">
        <v>0</v>
      </c>
      <c r="O22" s="79">
        <v>2</v>
      </c>
      <c r="P22" s="79">
        <v>1</v>
      </c>
      <c r="Q22" s="83">
        <f t="shared" si="1"/>
        <v>3</v>
      </c>
      <c r="R22" s="78">
        <f t="shared" si="3"/>
        <v>2</v>
      </c>
      <c r="S22" s="79">
        <v>0</v>
      </c>
      <c r="T22" s="79">
        <v>4</v>
      </c>
      <c r="U22" s="65">
        <f t="shared" si="4"/>
        <v>-4</v>
      </c>
      <c r="V22" s="240" t="s">
        <v>8</v>
      </c>
      <c r="W22" s="67">
        <f>'１１月'!D22</f>
        <v>1796</v>
      </c>
      <c r="X22" s="250">
        <f>'１１月'!F22:F23</f>
        <v>1568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2080</v>
      </c>
      <c r="E23" s="78">
        <f t="shared" si="5"/>
        <v>2</v>
      </c>
      <c r="F23" s="227"/>
      <c r="G23" s="229"/>
      <c r="H23" s="79">
        <v>11</v>
      </c>
      <c r="I23" s="79">
        <v>1</v>
      </c>
      <c r="J23" s="79">
        <v>1</v>
      </c>
      <c r="K23" s="79">
        <v>0</v>
      </c>
      <c r="L23" s="83">
        <f t="shared" si="0"/>
        <v>2</v>
      </c>
      <c r="M23" s="79">
        <v>5</v>
      </c>
      <c r="N23" s="79">
        <v>5</v>
      </c>
      <c r="O23" s="79">
        <v>1</v>
      </c>
      <c r="P23" s="79">
        <v>0</v>
      </c>
      <c r="Q23" s="83">
        <f t="shared" si="1"/>
        <v>6</v>
      </c>
      <c r="R23" s="78">
        <f t="shared" si="3"/>
        <v>-4</v>
      </c>
      <c r="S23" s="79">
        <v>1</v>
      </c>
      <c r="T23" s="79">
        <v>1</v>
      </c>
      <c r="U23" s="65">
        <f t="shared" si="4"/>
        <v>0</v>
      </c>
      <c r="V23" s="240"/>
      <c r="W23" s="67">
        <f>'１１月'!D23</f>
        <v>2078</v>
      </c>
      <c r="X23" s="251"/>
    </row>
    <row r="24" spans="1:24" ht="22.5" customHeight="1" x14ac:dyDescent="0.15">
      <c r="A24" s="233" t="s">
        <v>9</v>
      </c>
      <c r="B24" s="224">
        <f>SUM(D24+D25)</f>
        <v>8605</v>
      </c>
      <c r="C24" s="60" t="s">
        <v>10</v>
      </c>
      <c r="D24" s="64">
        <f t="shared" si="2"/>
        <v>4073</v>
      </c>
      <c r="E24" s="78">
        <f t="shared" si="5"/>
        <v>-8</v>
      </c>
      <c r="F24" s="226">
        <f t="shared" ref="F24" si="13">X24+G24</f>
        <v>3668</v>
      </c>
      <c r="G24" s="286">
        <v>-9</v>
      </c>
      <c r="H24" s="79">
        <v>7</v>
      </c>
      <c r="I24" s="79">
        <v>3</v>
      </c>
      <c r="J24" s="79">
        <v>3</v>
      </c>
      <c r="K24" s="79">
        <v>0</v>
      </c>
      <c r="L24" s="83">
        <f t="shared" si="0"/>
        <v>6</v>
      </c>
      <c r="M24" s="79">
        <v>8</v>
      </c>
      <c r="N24" s="79">
        <v>2</v>
      </c>
      <c r="O24" s="79">
        <v>2</v>
      </c>
      <c r="P24" s="79">
        <v>0</v>
      </c>
      <c r="Q24" s="83">
        <f t="shared" si="1"/>
        <v>4</v>
      </c>
      <c r="R24" s="78">
        <f t="shared" si="3"/>
        <v>2</v>
      </c>
      <c r="S24" s="79">
        <v>2</v>
      </c>
      <c r="T24" s="79">
        <v>11</v>
      </c>
      <c r="U24" s="65">
        <f t="shared" si="4"/>
        <v>-9</v>
      </c>
      <c r="V24" s="240" t="s">
        <v>9</v>
      </c>
      <c r="W24" s="67">
        <f>'１１月'!D24</f>
        <v>4081</v>
      </c>
      <c r="X24" s="250">
        <f>'１１月'!F24:F25</f>
        <v>3677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4532</v>
      </c>
      <c r="E25" s="80">
        <f t="shared" si="5"/>
        <v>-11</v>
      </c>
      <c r="F25" s="228"/>
      <c r="G25" s="288"/>
      <c r="H25" s="81">
        <v>5</v>
      </c>
      <c r="I25" s="81">
        <v>2</v>
      </c>
      <c r="J25" s="81">
        <v>1</v>
      </c>
      <c r="K25" s="81">
        <v>0</v>
      </c>
      <c r="L25" s="70">
        <f t="shared" si="0"/>
        <v>3</v>
      </c>
      <c r="M25" s="81">
        <v>8</v>
      </c>
      <c r="N25" s="81">
        <v>5</v>
      </c>
      <c r="O25" s="81">
        <v>1</v>
      </c>
      <c r="P25" s="81">
        <v>0</v>
      </c>
      <c r="Q25" s="70">
        <f t="shared" si="1"/>
        <v>6</v>
      </c>
      <c r="R25" s="80">
        <f t="shared" si="3"/>
        <v>-3</v>
      </c>
      <c r="S25" s="81">
        <v>1</v>
      </c>
      <c r="T25" s="81">
        <v>6</v>
      </c>
      <c r="U25" s="71">
        <f t="shared" si="4"/>
        <v>-5</v>
      </c>
      <c r="V25" s="241"/>
      <c r="W25" s="72">
        <f>'１１月'!D25</f>
        <v>4543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26"/>
  <sheetViews>
    <sheetView zoomScaleNormal="100" workbookViewId="0">
      <pane xSplit="1" ySplit="5" topLeftCell="B6" activePane="bottomRight" state="frozen"/>
      <selection activeCell="M7" sqref="M7"/>
      <selection pane="topRight" activeCell="M7" sqref="M7"/>
      <selection pane="bottomLeft" activeCell="M7" sqref="M7"/>
      <selection pane="bottomRight" activeCell="M14" sqref="M14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76"/>
      <c r="G1" s="3"/>
    </row>
    <row r="2" spans="1:24" ht="22.5" customHeight="1" thickBot="1" x14ac:dyDescent="0.2">
      <c r="B2" s="215" t="s">
        <v>95</v>
      </c>
      <c r="C2" s="215"/>
      <c r="D2" s="215"/>
      <c r="E2" s="215"/>
      <c r="F2" s="2"/>
      <c r="G2" s="2"/>
      <c r="K2" t="s">
        <v>99</v>
      </c>
      <c r="O2" s="210" t="s">
        <v>22</v>
      </c>
      <c r="P2" s="210"/>
      <c r="Q2" s="210"/>
      <c r="R2" s="210"/>
      <c r="S2" s="10">
        <f>B6/F6</f>
        <v>2.285990249287094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49702</v>
      </c>
      <c r="C6" s="57" t="s">
        <v>10</v>
      </c>
      <c r="D6" s="82">
        <f>SUMIF(C8:C44,"男",D8:D44)</f>
        <v>23385</v>
      </c>
      <c r="E6" s="78">
        <f>H6+I6+J6+K6-M6-N6-O6-P6+S6-T6</f>
        <v>-41</v>
      </c>
      <c r="F6" s="230">
        <f>X6+G6</f>
        <v>21742</v>
      </c>
      <c r="G6" s="230">
        <f>SUM(G8:G25)</f>
        <v>-28</v>
      </c>
      <c r="H6" s="82">
        <f>SUMIF(C8:C44,"男",H8:H44)</f>
        <v>76</v>
      </c>
      <c r="I6" s="82">
        <f>SUMIF(C8:C44,"男",I8:I44)</f>
        <v>30</v>
      </c>
      <c r="J6" s="82">
        <f>SUMIF(C8:C44,"男",J8:J44)</f>
        <v>32</v>
      </c>
      <c r="K6" s="82">
        <f>SUMIF(C8:C44,"男",K8:K44)</f>
        <v>0</v>
      </c>
      <c r="L6" s="82">
        <f>SUM(I6:K6)</f>
        <v>62</v>
      </c>
      <c r="M6" s="82">
        <f>SUMIF(C8:C44,"男",M8:M44)</f>
        <v>76</v>
      </c>
      <c r="N6" s="82">
        <f>SUMIF(C8:C44,"男",N8:N44)</f>
        <v>20</v>
      </c>
      <c r="O6" s="82">
        <f>SUMIF(C8:C44,"男",O8:O44)</f>
        <v>20</v>
      </c>
      <c r="P6" s="82">
        <f>SUMIF(C8:C44,"男",P8:P44)</f>
        <v>32</v>
      </c>
      <c r="Q6" s="82">
        <f>SUM(N6:P6)</f>
        <v>72</v>
      </c>
      <c r="R6" s="82">
        <f>SUM(L6-Q6)</f>
        <v>-10</v>
      </c>
      <c r="S6" s="82">
        <f>SUMIF(C8:C44,"男",S8:S44)</f>
        <v>10</v>
      </c>
      <c r="T6" s="82">
        <f>SUMIF(C8:C44,"男",T8:T44)</f>
        <v>41</v>
      </c>
      <c r="U6" s="58">
        <f>SUM(S6-T6)</f>
        <v>-31</v>
      </c>
      <c r="V6" s="256" t="s">
        <v>0</v>
      </c>
      <c r="W6" s="59">
        <f>SUMIF(C8:C25,"男",W8:W25)</f>
        <v>23426</v>
      </c>
      <c r="X6" s="248">
        <f>SUM(X8:X25)</f>
        <v>21770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26317</v>
      </c>
      <c r="E7" s="78">
        <f>H7+I7+J7+K7-M7-N7-O7-P7+S7-T7</f>
        <v>-18</v>
      </c>
      <c r="F7" s="231"/>
      <c r="G7" s="231"/>
      <c r="H7" s="83">
        <f>SUMIF(C8:C45,"女",H8:H45)</f>
        <v>89</v>
      </c>
      <c r="I7" s="83">
        <f>SUMIF(C8:C45,"女",I8:I45)</f>
        <v>27</v>
      </c>
      <c r="J7" s="83">
        <f>SUMIF(C8:C45,"女",J8:J45)</f>
        <v>21</v>
      </c>
      <c r="K7" s="83">
        <f>SUMIF(C8:C45,"女",K8:K45)</f>
        <v>0</v>
      </c>
      <c r="L7" s="83">
        <f t="shared" ref="L7:L25" si="0">SUM(I7:K7)</f>
        <v>48</v>
      </c>
      <c r="M7" s="83">
        <f>SUMIF(C8:C45,"女",M8:M45)</f>
        <v>89</v>
      </c>
      <c r="N7" s="83">
        <f>SUMIF(C8:C45,"女",N8:N45)</f>
        <v>30</v>
      </c>
      <c r="O7" s="83">
        <f>SUMIF(C8:C45,"女",O8:O45)</f>
        <v>11</v>
      </c>
      <c r="P7" s="83">
        <f>SUMIF(C8:C45,"女",P8:P45)</f>
        <v>0</v>
      </c>
      <c r="Q7" s="83">
        <f t="shared" ref="Q7:Q25" si="1">SUM(N7:P7)</f>
        <v>41</v>
      </c>
      <c r="R7" s="78">
        <f>SUM(L7-Q7)</f>
        <v>7</v>
      </c>
      <c r="S7" s="78">
        <f>SUMIF(C8:C45,"女",S8:S45)</f>
        <v>9</v>
      </c>
      <c r="T7" s="78">
        <f>SUMIF(C8:C44,"女",T8:T45)</f>
        <v>34</v>
      </c>
      <c r="U7" s="61">
        <f>SUM(S7-T7)</f>
        <v>-25</v>
      </c>
      <c r="V7" s="257"/>
      <c r="W7" s="62">
        <f>SUMIF(C8:C25,"女",W8:W25)</f>
        <v>26335</v>
      </c>
      <c r="X7" s="249"/>
    </row>
    <row r="8" spans="1:24" ht="22.5" customHeight="1" x14ac:dyDescent="0.15">
      <c r="A8" s="238" t="s">
        <v>1</v>
      </c>
      <c r="B8" s="224">
        <f>SUM(D8+D9)</f>
        <v>5476</v>
      </c>
      <c r="C8" s="63" t="s">
        <v>10</v>
      </c>
      <c r="D8" s="64">
        <f>W8+E8</f>
        <v>2499</v>
      </c>
      <c r="E8" s="78">
        <f>H8+I8+J8+K8-M8-N8-O8-P8+S8-T8</f>
        <v>-4</v>
      </c>
      <c r="F8" s="232">
        <f>X8+G8</f>
        <v>2295</v>
      </c>
      <c r="G8" s="229">
        <v>-5</v>
      </c>
      <c r="H8" s="84">
        <v>11</v>
      </c>
      <c r="I8" s="84">
        <v>0</v>
      </c>
      <c r="J8" s="84">
        <v>3</v>
      </c>
      <c r="K8" s="84">
        <v>0</v>
      </c>
      <c r="L8" s="78">
        <f t="shared" si="0"/>
        <v>3</v>
      </c>
      <c r="M8" s="84">
        <v>13</v>
      </c>
      <c r="N8" s="84">
        <v>2</v>
      </c>
      <c r="O8" s="84">
        <v>0</v>
      </c>
      <c r="P8" s="84">
        <v>0</v>
      </c>
      <c r="Q8" s="78">
        <f t="shared" si="1"/>
        <v>2</v>
      </c>
      <c r="R8" s="78">
        <f>SUM(L8-Q8)</f>
        <v>1</v>
      </c>
      <c r="S8" s="84">
        <v>1</v>
      </c>
      <c r="T8" s="84">
        <v>4</v>
      </c>
      <c r="U8" s="65">
        <f>SUM(S8-T8)</f>
        <v>-3</v>
      </c>
      <c r="V8" s="258" t="s">
        <v>1</v>
      </c>
      <c r="W8" s="66">
        <f>'１２月'!D8</f>
        <v>2503</v>
      </c>
      <c r="X8" s="251">
        <f>'１２月'!F8:F9</f>
        <v>2300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W9+E9</f>
        <v>2977</v>
      </c>
      <c r="E9" s="78">
        <f>H9+I9+J9+K9-M9-N9-O9-P9+S9-T9</f>
        <v>-6</v>
      </c>
      <c r="F9" s="227"/>
      <c r="G9" s="222"/>
      <c r="H9" s="79">
        <v>5</v>
      </c>
      <c r="I9" s="79">
        <v>1</v>
      </c>
      <c r="J9" s="79">
        <v>0</v>
      </c>
      <c r="K9" s="79">
        <v>0</v>
      </c>
      <c r="L9" s="83">
        <f t="shared" si="0"/>
        <v>1</v>
      </c>
      <c r="M9" s="79">
        <v>10</v>
      </c>
      <c r="N9" s="79">
        <v>0</v>
      </c>
      <c r="O9" s="79">
        <v>0</v>
      </c>
      <c r="P9" s="79">
        <v>0</v>
      </c>
      <c r="Q9" s="83">
        <f t="shared" si="1"/>
        <v>0</v>
      </c>
      <c r="R9" s="78">
        <f t="shared" ref="R9:R25" si="3">SUM(L9-Q9)</f>
        <v>1</v>
      </c>
      <c r="S9" s="79">
        <v>1</v>
      </c>
      <c r="T9" s="79">
        <v>3</v>
      </c>
      <c r="U9" s="65">
        <f t="shared" ref="U9:U25" si="4">SUM(S9-T9)</f>
        <v>-2</v>
      </c>
      <c r="V9" s="240"/>
      <c r="W9" s="66">
        <f>'１２月'!D9</f>
        <v>2983</v>
      </c>
      <c r="X9" s="259"/>
    </row>
    <row r="10" spans="1:24" ht="22.5" customHeight="1" x14ac:dyDescent="0.15">
      <c r="A10" s="233" t="s">
        <v>2</v>
      </c>
      <c r="B10" s="224">
        <f>SUM(D10+D11)</f>
        <v>18101</v>
      </c>
      <c r="C10" s="60" t="s">
        <v>10</v>
      </c>
      <c r="D10" s="64">
        <f t="shared" si="2"/>
        <v>8539</v>
      </c>
      <c r="E10" s="78">
        <f t="shared" ref="E10:E25" si="5">H10+I10+J10+K10-M10-N10-O10-P10+S10-T10</f>
        <v>5</v>
      </c>
      <c r="F10" s="226">
        <f t="shared" ref="F10" si="6">X10+G10</f>
        <v>8011</v>
      </c>
      <c r="G10" s="222">
        <v>26</v>
      </c>
      <c r="H10" s="79">
        <v>38</v>
      </c>
      <c r="I10" s="79">
        <v>11</v>
      </c>
      <c r="J10" s="79">
        <v>16</v>
      </c>
      <c r="K10" s="79">
        <v>0</v>
      </c>
      <c r="L10" s="83">
        <f t="shared" si="0"/>
        <v>27</v>
      </c>
      <c r="M10" s="79">
        <v>35</v>
      </c>
      <c r="N10" s="79">
        <v>8</v>
      </c>
      <c r="O10" s="79">
        <v>11</v>
      </c>
      <c r="P10" s="79">
        <v>0</v>
      </c>
      <c r="Q10" s="83">
        <f t="shared" si="1"/>
        <v>19</v>
      </c>
      <c r="R10" s="78">
        <f t="shared" si="3"/>
        <v>8</v>
      </c>
      <c r="S10" s="79">
        <v>6</v>
      </c>
      <c r="T10" s="79">
        <v>12</v>
      </c>
      <c r="U10" s="65">
        <f t="shared" si="4"/>
        <v>-6</v>
      </c>
      <c r="V10" s="240" t="s">
        <v>2</v>
      </c>
      <c r="W10" s="67">
        <f>'１２月'!D10</f>
        <v>8534</v>
      </c>
      <c r="X10" s="250">
        <f>'１２月'!F10:F11</f>
        <v>7985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9562</v>
      </c>
      <c r="E11" s="78">
        <f t="shared" si="5"/>
        <v>2</v>
      </c>
      <c r="F11" s="227"/>
      <c r="G11" s="222"/>
      <c r="H11" s="79">
        <v>44</v>
      </c>
      <c r="I11" s="79">
        <v>9</v>
      </c>
      <c r="J11" s="79">
        <v>12</v>
      </c>
      <c r="K11" s="79">
        <v>0</v>
      </c>
      <c r="L11" s="83">
        <f t="shared" si="0"/>
        <v>21</v>
      </c>
      <c r="M11" s="79">
        <v>39</v>
      </c>
      <c r="N11" s="79">
        <v>18</v>
      </c>
      <c r="O11" s="79">
        <v>4</v>
      </c>
      <c r="P11" s="79">
        <v>0</v>
      </c>
      <c r="Q11" s="83">
        <f t="shared" si="1"/>
        <v>22</v>
      </c>
      <c r="R11" s="78">
        <f t="shared" si="3"/>
        <v>-1</v>
      </c>
      <c r="S11" s="79">
        <v>5</v>
      </c>
      <c r="T11" s="79">
        <v>7</v>
      </c>
      <c r="U11" s="65">
        <f t="shared" si="4"/>
        <v>-2</v>
      </c>
      <c r="V11" s="240"/>
      <c r="W11" s="67">
        <f>'１２月'!D11</f>
        <v>9560</v>
      </c>
      <c r="X11" s="251"/>
    </row>
    <row r="12" spans="1:24" ht="22.5" customHeight="1" x14ac:dyDescent="0.15">
      <c r="A12" s="233" t="s">
        <v>3</v>
      </c>
      <c r="B12" s="224">
        <f>SUM(D12+D13)</f>
        <v>4651</v>
      </c>
      <c r="C12" s="60" t="s">
        <v>10</v>
      </c>
      <c r="D12" s="64">
        <f t="shared" si="2"/>
        <v>2155</v>
      </c>
      <c r="E12" s="78">
        <f t="shared" si="5"/>
        <v>3</v>
      </c>
      <c r="F12" s="226">
        <f t="shared" ref="F12" si="7">X12+G12</f>
        <v>2365</v>
      </c>
      <c r="G12" s="222">
        <v>5</v>
      </c>
      <c r="H12" s="79">
        <v>6</v>
      </c>
      <c r="I12" s="79">
        <v>3</v>
      </c>
      <c r="J12" s="79">
        <v>3</v>
      </c>
      <c r="K12" s="79">
        <v>0</v>
      </c>
      <c r="L12" s="83">
        <f t="shared" si="0"/>
        <v>6</v>
      </c>
      <c r="M12" s="79">
        <v>4</v>
      </c>
      <c r="N12" s="79">
        <v>1</v>
      </c>
      <c r="O12" s="79">
        <v>2</v>
      </c>
      <c r="P12" s="79">
        <v>0</v>
      </c>
      <c r="Q12" s="83">
        <f t="shared" si="1"/>
        <v>3</v>
      </c>
      <c r="R12" s="78">
        <f t="shared" si="3"/>
        <v>3</v>
      </c>
      <c r="S12" s="79">
        <v>0</v>
      </c>
      <c r="T12" s="79">
        <v>2</v>
      </c>
      <c r="U12" s="65">
        <f t="shared" si="4"/>
        <v>-2</v>
      </c>
      <c r="V12" s="240" t="s">
        <v>3</v>
      </c>
      <c r="W12" s="67">
        <f>'１２月'!D12</f>
        <v>2152</v>
      </c>
      <c r="X12" s="250">
        <f>'１２月'!F12:F13</f>
        <v>2360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2496</v>
      </c>
      <c r="E13" s="78">
        <f t="shared" si="5"/>
        <v>2</v>
      </c>
      <c r="F13" s="227"/>
      <c r="G13" s="222"/>
      <c r="H13" s="79">
        <v>8</v>
      </c>
      <c r="I13" s="79">
        <v>5</v>
      </c>
      <c r="J13" s="79">
        <v>0</v>
      </c>
      <c r="K13" s="79">
        <v>0</v>
      </c>
      <c r="L13" s="83">
        <f t="shared" si="0"/>
        <v>5</v>
      </c>
      <c r="M13" s="79">
        <v>4</v>
      </c>
      <c r="N13" s="79">
        <v>4</v>
      </c>
      <c r="O13" s="79">
        <v>1</v>
      </c>
      <c r="P13" s="79">
        <v>0</v>
      </c>
      <c r="Q13" s="83">
        <f t="shared" si="1"/>
        <v>5</v>
      </c>
      <c r="R13" s="78">
        <f t="shared" si="3"/>
        <v>0</v>
      </c>
      <c r="S13" s="79">
        <v>0</v>
      </c>
      <c r="T13" s="79">
        <v>2</v>
      </c>
      <c r="U13" s="65">
        <f t="shared" si="4"/>
        <v>-2</v>
      </c>
      <c r="V13" s="240"/>
      <c r="W13" s="67">
        <f>'１２月'!D13</f>
        <v>2494</v>
      </c>
      <c r="X13" s="251"/>
    </row>
    <row r="14" spans="1:24" ht="22.5" customHeight="1" x14ac:dyDescent="0.15">
      <c r="A14" s="233" t="s">
        <v>4</v>
      </c>
      <c r="B14" s="224">
        <f>SUM(D14+D15)</f>
        <v>4588</v>
      </c>
      <c r="C14" s="60" t="s">
        <v>10</v>
      </c>
      <c r="D14" s="64">
        <f t="shared" si="2"/>
        <v>2222</v>
      </c>
      <c r="E14" s="78">
        <f t="shared" si="5"/>
        <v>-3</v>
      </c>
      <c r="F14" s="226">
        <f t="shared" ref="F14" si="8">X14+G14</f>
        <v>1717</v>
      </c>
      <c r="G14" s="222">
        <v>-3</v>
      </c>
      <c r="H14" s="79">
        <v>4</v>
      </c>
      <c r="I14" s="79">
        <v>2</v>
      </c>
      <c r="J14" s="79">
        <v>1</v>
      </c>
      <c r="K14" s="79">
        <v>0</v>
      </c>
      <c r="L14" s="83">
        <f t="shared" si="0"/>
        <v>3</v>
      </c>
      <c r="M14" s="79">
        <v>4</v>
      </c>
      <c r="N14" s="79">
        <v>2</v>
      </c>
      <c r="O14" s="79">
        <v>0</v>
      </c>
      <c r="P14" s="79">
        <v>0</v>
      </c>
      <c r="Q14" s="83">
        <f t="shared" si="1"/>
        <v>2</v>
      </c>
      <c r="R14" s="78">
        <f t="shared" si="3"/>
        <v>1</v>
      </c>
      <c r="S14" s="79">
        <v>1</v>
      </c>
      <c r="T14" s="79">
        <v>5</v>
      </c>
      <c r="U14" s="65">
        <f t="shared" si="4"/>
        <v>-4</v>
      </c>
      <c r="V14" s="240" t="s">
        <v>4</v>
      </c>
      <c r="W14" s="67">
        <f>'１２月'!D14</f>
        <v>2225</v>
      </c>
      <c r="X14" s="250">
        <f>'１２月'!F14:F15</f>
        <v>1720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2366</v>
      </c>
      <c r="E15" s="78">
        <f t="shared" si="5"/>
        <v>-5</v>
      </c>
      <c r="F15" s="227"/>
      <c r="G15" s="222"/>
      <c r="H15" s="79">
        <v>10</v>
      </c>
      <c r="I15" s="79">
        <v>3</v>
      </c>
      <c r="J15" s="79">
        <v>2</v>
      </c>
      <c r="K15" s="79">
        <v>0</v>
      </c>
      <c r="L15" s="83">
        <f t="shared" si="0"/>
        <v>5</v>
      </c>
      <c r="M15" s="79">
        <v>12</v>
      </c>
      <c r="N15" s="79">
        <v>0</v>
      </c>
      <c r="O15" s="79">
        <v>2</v>
      </c>
      <c r="P15" s="79">
        <v>0</v>
      </c>
      <c r="Q15" s="83">
        <f t="shared" si="1"/>
        <v>2</v>
      </c>
      <c r="R15" s="78">
        <f t="shared" si="3"/>
        <v>3</v>
      </c>
      <c r="S15" s="79">
        <v>0</v>
      </c>
      <c r="T15" s="79">
        <v>6</v>
      </c>
      <c r="U15" s="65">
        <f t="shared" si="4"/>
        <v>-6</v>
      </c>
      <c r="V15" s="240"/>
      <c r="W15" s="67">
        <f>'１２月'!D15</f>
        <v>2371</v>
      </c>
      <c r="X15" s="251"/>
    </row>
    <row r="16" spans="1:24" ht="22.5" customHeight="1" x14ac:dyDescent="0.15">
      <c r="A16" s="233" t="s">
        <v>5</v>
      </c>
      <c r="B16" s="224">
        <f>SUM(D16+D17)</f>
        <v>2915</v>
      </c>
      <c r="C16" s="60" t="s">
        <v>10</v>
      </c>
      <c r="D16" s="64">
        <f t="shared" si="2"/>
        <v>1419</v>
      </c>
      <c r="E16" s="78">
        <f t="shared" si="5"/>
        <v>-8</v>
      </c>
      <c r="F16" s="226">
        <f t="shared" ref="F16" si="9">X16+G16</f>
        <v>1405</v>
      </c>
      <c r="G16" s="222">
        <v>-11</v>
      </c>
      <c r="H16" s="79">
        <v>1</v>
      </c>
      <c r="I16" s="79">
        <v>2</v>
      </c>
      <c r="J16" s="79">
        <v>0</v>
      </c>
      <c r="K16" s="79">
        <v>0</v>
      </c>
      <c r="L16" s="83">
        <f t="shared" si="0"/>
        <v>2</v>
      </c>
      <c r="M16" s="79">
        <v>3</v>
      </c>
      <c r="N16" s="79">
        <v>1</v>
      </c>
      <c r="O16" s="79">
        <v>0</v>
      </c>
      <c r="P16" s="79">
        <v>2</v>
      </c>
      <c r="Q16" s="83">
        <f t="shared" si="1"/>
        <v>3</v>
      </c>
      <c r="R16" s="78">
        <f t="shared" si="3"/>
        <v>-1</v>
      </c>
      <c r="S16" s="79">
        <v>0</v>
      </c>
      <c r="T16" s="79">
        <v>5</v>
      </c>
      <c r="U16" s="65">
        <f t="shared" si="4"/>
        <v>-5</v>
      </c>
      <c r="V16" s="240" t="s">
        <v>5</v>
      </c>
      <c r="W16" s="67">
        <f>'１２月'!D16</f>
        <v>1427</v>
      </c>
      <c r="X16" s="250">
        <f>'１２月'!F16:F17</f>
        <v>1416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1496</v>
      </c>
      <c r="E17" s="78">
        <f t="shared" si="5"/>
        <v>-8</v>
      </c>
      <c r="F17" s="227"/>
      <c r="G17" s="222"/>
      <c r="H17" s="79">
        <v>0</v>
      </c>
      <c r="I17" s="79">
        <v>2</v>
      </c>
      <c r="J17" s="79">
        <v>0</v>
      </c>
      <c r="K17" s="79">
        <v>0</v>
      </c>
      <c r="L17" s="83">
        <f t="shared" si="0"/>
        <v>2</v>
      </c>
      <c r="M17" s="79">
        <v>3</v>
      </c>
      <c r="N17" s="79">
        <v>1</v>
      </c>
      <c r="O17" s="79">
        <v>0</v>
      </c>
      <c r="P17" s="79">
        <v>0</v>
      </c>
      <c r="Q17" s="83">
        <f t="shared" si="1"/>
        <v>1</v>
      </c>
      <c r="R17" s="78">
        <f t="shared" si="3"/>
        <v>1</v>
      </c>
      <c r="S17" s="79">
        <v>0</v>
      </c>
      <c r="T17" s="79">
        <v>6</v>
      </c>
      <c r="U17" s="65">
        <f t="shared" si="4"/>
        <v>-6</v>
      </c>
      <c r="V17" s="240"/>
      <c r="W17" s="67">
        <f>'１２月'!D17</f>
        <v>1504</v>
      </c>
      <c r="X17" s="251"/>
    </row>
    <row r="18" spans="1:24" ht="22.5" customHeight="1" x14ac:dyDescent="0.15">
      <c r="A18" s="233" t="s">
        <v>6</v>
      </c>
      <c r="B18" s="224">
        <f>SUM(D18+D19)</f>
        <v>716</v>
      </c>
      <c r="C18" s="60" t="s">
        <v>10</v>
      </c>
      <c r="D18" s="64">
        <f t="shared" si="2"/>
        <v>351</v>
      </c>
      <c r="E18" s="78">
        <f t="shared" si="5"/>
        <v>-4</v>
      </c>
      <c r="F18" s="226">
        <f t="shared" ref="F18" si="10">X18+G18</f>
        <v>343</v>
      </c>
      <c r="G18" s="222">
        <v>-4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0</v>
      </c>
      <c r="N18" s="79">
        <v>3</v>
      </c>
      <c r="O18" s="79">
        <v>1</v>
      </c>
      <c r="P18" s="79">
        <v>0</v>
      </c>
      <c r="Q18" s="83">
        <f t="shared" si="1"/>
        <v>4</v>
      </c>
      <c r="R18" s="78">
        <f t="shared" si="3"/>
        <v>-4</v>
      </c>
      <c r="S18" s="79">
        <v>0</v>
      </c>
      <c r="T18" s="79">
        <v>0</v>
      </c>
      <c r="U18" s="65">
        <f t="shared" si="4"/>
        <v>0</v>
      </c>
      <c r="V18" s="240" t="s">
        <v>6</v>
      </c>
      <c r="W18" s="67">
        <f>'１２月'!D18</f>
        <v>355</v>
      </c>
      <c r="X18" s="250">
        <f>'１２月'!F18:F19</f>
        <v>347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365</v>
      </c>
      <c r="E19" s="78">
        <f t="shared" si="5"/>
        <v>-6</v>
      </c>
      <c r="F19" s="227"/>
      <c r="G19" s="222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1</v>
      </c>
      <c r="N19" s="79">
        <v>3</v>
      </c>
      <c r="O19" s="79">
        <v>1</v>
      </c>
      <c r="P19" s="79">
        <v>0</v>
      </c>
      <c r="Q19" s="83">
        <f t="shared" si="1"/>
        <v>4</v>
      </c>
      <c r="R19" s="78">
        <f t="shared" si="3"/>
        <v>-4</v>
      </c>
      <c r="S19" s="79">
        <v>0</v>
      </c>
      <c r="T19" s="79">
        <v>1</v>
      </c>
      <c r="U19" s="65">
        <f t="shared" si="4"/>
        <v>-1</v>
      </c>
      <c r="V19" s="240"/>
      <c r="W19" s="67">
        <f>'１２月'!D19</f>
        <v>371</v>
      </c>
      <c r="X19" s="251"/>
    </row>
    <row r="20" spans="1:24" ht="22.5" customHeight="1" x14ac:dyDescent="0.15">
      <c r="A20" s="233" t="s">
        <v>7</v>
      </c>
      <c r="B20" s="224">
        <f>SUM(D20+D21)</f>
        <v>795</v>
      </c>
      <c r="C20" s="60" t="s">
        <v>10</v>
      </c>
      <c r="D20" s="64">
        <f t="shared" si="2"/>
        <v>357</v>
      </c>
      <c r="E20" s="78">
        <f t="shared" si="5"/>
        <v>-3</v>
      </c>
      <c r="F20" s="226">
        <f t="shared" ref="F20" si="11">X20+G20</f>
        <v>396</v>
      </c>
      <c r="G20" s="222">
        <v>-5</v>
      </c>
      <c r="H20" s="79">
        <v>0</v>
      </c>
      <c r="I20" s="79">
        <v>0</v>
      </c>
      <c r="J20" s="79">
        <v>1</v>
      </c>
      <c r="K20" s="79">
        <v>0</v>
      </c>
      <c r="L20" s="83">
        <f t="shared" si="0"/>
        <v>1</v>
      </c>
      <c r="M20" s="79">
        <v>2</v>
      </c>
      <c r="N20" s="79">
        <v>1</v>
      </c>
      <c r="O20" s="79">
        <v>1</v>
      </c>
      <c r="P20" s="79">
        <v>0</v>
      </c>
      <c r="Q20" s="83">
        <f t="shared" si="1"/>
        <v>2</v>
      </c>
      <c r="R20" s="78">
        <f t="shared" si="3"/>
        <v>-1</v>
      </c>
      <c r="S20" s="79">
        <v>0</v>
      </c>
      <c r="T20" s="79">
        <v>0</v>
      </c>
      <c r="U20" s="65">
        <f t="shared" si="4"/>
        <v>0</v>
      </c>
      <c r="V20" s="240" t="s">
        <v>7</v>
      </c>
      <c r="W20" s="67">
        <f>'１２月'!D20</f>
        <v>360</v>
      </c>
      <c r="X20" s="250">
        <f>'１２月'!F20:F21</f>
        <v>401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438</v>
      </c>
      <c r="E21" s="78">
        <f t="shared" si="5"/>
        <v>-2</v>
      </c>
      <c r="F21" s="227"/>
      <c r="G21" s="222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1</v>
      </c>
      <c r="O21" s="79">
        <v>0</v>
      </c>
      <c r="P21" s="79">
        <v>0</v>
      </c>
      <c r="Q21" s="83">
        <f t="shared" si="1"/>
        <v>1</v>
      </c>
      <c r="R21" s="78">
        <f t="shared" si="3"/>
        <v>-1</v>
      </c>
      <c r="S21" s="79">
        <v>1</v>
      </c>
      <c r="T21" s="79">
        <v>1</v>
      </c>
      <c r="U21" s="65">
        <f t="shared" si="4"/>
        <v>0</v>
      </c>
      <c r="V21" s="240"/>
      <c r="W21" s="67">
        <f>'１２月'!D21</f>
        <v>440</v>
      </c>
      <c r="X21" s="251"/>
    </row>
    <row r="22" spans="1:24" ht="22.5" customHeight="1" x14ac:dyDescent="0.15">
      <c r="A22" s="233" t="s">
        <v>8</v>
      </c>
      <c r="B22" s="224">
        <f>SUM(D22+D23)</f>
        <v>3885</v>
      </c>
      <c r="C22" s="60" t="s">
        <v>10</v>
      </c>
      <c r="D22" s="64">
        <f t="shared" si="2"/>
        <v>1798</v>
      </c>
      <c r="E22" s="78">
        <f t="shared" si="5"/>
        <v>1</v>
      </c>
      <c r="F22" s="226">
        <f t="shared" ref="F22" si="12">X22+G22</f>
        <v>1569</v>
      </c>
      <c r="G22" s="222">
        <v>-4</v>
      </c>
      <c r="H22" s="79">
        <v>7</v>
      </c>
      <c r="I22" s="79">
        <v>7</v>
      </c>
      <c r="J22" s="79">
        <v>1</v>
      </c>
      <c r="K22" s="79">
        <v>0</v>
      </c>
      <c r="L22" s="83">
        <f t="shared" si="0"/>
        <v>8</v>
      </c>
      <c r="M22" s="79">
        <v>8</v>
      </c>
      <c r="N22" s="79">
        <v>1</v>
      </c>
      <c r="O22" s="79">
        <v>0</v>
      </c>
      <c r="P22" s="79">
        <v>3</v>
      </c>
      <c r="Q22" s="83">
        <f t="shared" si="1"/>
        <v>4</v>
      </c>
      <c r="R22" s="78">
        <f t="shared" si="3"/>
        <v>4</v>
      </c>
      <c r="S22" s="79">
        <v>2</v>
      </c>
      <c r="T22" s="79">
        <v>4</v>
      </c>
      <c r="U22" s="65">
        <f t="shared" si="4"/>
        <v>-2</v>
      </c>
      <c r="V22" s="240" t="s">
        <v>8</v>
      </c>
      <c r="W22" s="67">
        <f>'１２月'!D22</f>
        <v>1797</v>
      </c>
      <c r="X22" s="250">
        <f>'１２月'!F22:F23</f>
        <v>1573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2087</v>
      </c>
      <c r="E23" s="78">
        <f t="shared" si="5"/>
        <v>7</v>
      </c>
      <c r="F23" s="227"/>
      <c r="G23" s="222"/>
      <c r="H23" s="79">
        <v>14</v>
      </c>
      <c r="I23" s="79">
        <v>6</v>
      </c>
      <c r="J23" s="79">
        <v>1</v>
      </c>
      <c r="K23" s="79">
        <v>0</v>
      </c>
      <c r="L23" s="83">
        <f t="shared" si="0"/>
        <v>7</v>
      </c>
      <c r="M23" s="79">
        <v>9</v>
      </c>
      <c r="N23" s="79">
        <v>2</v>
      </c>
      <c r="O23" s="79">
        <v>1</v>
      </c>
      <c r="P23" s="79">
        <v>0</v>
      </c>
      <c r="Q23" s="83">
        <f t="shared" si="1"/>
        <v>3</v>
      </c>
      <c r="R23" s="78">
        <f t="shared" si="3"/>
        <v>4</v>
      </c>
      <c r="S23" s="79">
        <v>0</v>
      </c>
      <c r="T23" s="79">
        <v>2</v>
      </c>
      <c r="U23" s="65">
        <f t="shared" si="4"/>
        <v>-2</v>
      </c>
      <c r="V23" s="240"/>
      <c r="W23" s="67">
        <f>'１２月'!D23</f>
        <v>2080</v>
      </c>
      <c r="X23" s="251"/>
    </row>
    <row r="24" spans="1:24" ht="22.5" customHeight="1" x14ac:dyDescent="0.15">
      <c r="A24" s="233" t="s">
        <v>9</v>
      </c>
      <c r="B24" s="224">
        <f>SUM(D24+D25)</f>
        <v>8575</v>
      </c>
      <c r="C24" s="60" t="s">
        <v>10</v>
      </c>
      <c r="D24" s="64">
        <f t="shared" si="2"/>
        <v>4045</v>
      </c>
      <c r="E24" s="78">
        <f t="shared" si="5"/>
        <v>-28</v>
      </c>
      <c r="F24" s="226">
        <f t="shared" ref="F24" si="13">X24+G24</f>
        <v>3641</v>
      </c>
      <c r="G24" s="222">
        <v>-27</v>
      </c>
      <c r="H24" s="79">
        <v>9</v>
      </c>
      <c r="I24" s="79">
        <v>5</v>
      </c>
      <c r="J24" s="79">
        <v>7</v>
      </c>
      <c r="K24" s="79">
        <v>0</v>
      </c>
      <c r="L24" s="83">
        <f t="shared" si="0"/>
        <v>12</v>
      </c>
      <c r="M24" s="79">
        <v>7</v>
      </c>
      <c r="N24" s="79">
        <v>1</v>
      </c>
      <c r="O24" s="79">
        <v>5</v>
      </c>
      <c r="P24" s="79">
        <v>27</v>
      </c>
      <c r="Q24" s="83">
        <f t="shared" si="1"/>
        <v>33</v>
      </c>
      <c r="R24" s="78">
        <f t="shared" si="3"/>
        <v>-21</v>
      </c>
      <c r="S24" s="79">
        <v>0</v>
      </c>
      <c r="T24" s="79">
        <v>9</v>
      </c>
      <c r="U24" s="65">
        <f t="shared" si="4"/>
        <v>-9</v>
      </c>
      <c r="V24" s="240" t="s">
        <v>9</v>
      </c>
      <c r="W24" s="67">
        <f>'１２月'!D24</f>
        <v>4073</v>
      </c>
      <c r="X24" s="250">
        <f>'１２月'!F24:F25</f>
        <v>3668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4530</v>
      </c>
      <c r="E25" s="80">
        <f t="shared" si="5"/>
        <v>-2</v>
      </c>
      <c r="F25" s="228"/>
      <c r="G25" s="223"/>
      <c r="H25" s="81">
        <v>8</v>
      </c>
      <c r="I25" s="81">
        <v>1</v>
      </c>
      <c r="J25" s="81">
        <v>6</v>
      </c>
      <c r="K25" s="81">
        <v>0</v>
      </c>
      <c r="L25" s="70">
        <f t="shared" si="0"/>
        <v>7</v>
      </c>
      <c r="M25" s="81">
        <v>10</v>
      </c>
      <c r="N25" s="81">
        <v>1</v>
      </c>
      <c r="O25" s="81">
        <v>2</v>
      </c>
      <c r="P25" s="81">
        <v>0</v>
      </c>
      <c r="Q25" s="70">
        <f t="shared" si="1"/>
        <v>3</v>
      </c>
      <c r="R25" s="80">
        <f t="shared" si="3"/>
        <v>4</v>
      </c>
      <c r="S25" s="81">
        <v>2</v>
      </c>
      <c r="T25" s="81">
        <v>6</v>
      </c>
      <c r="U25" s="71">
        <f t="shared" si="4"/>
        <v>-4</v>
      </c>
      <c r="V25" s="241"/>
      <c r="W25" s="72">
        <f>'１２月'!D25</f>
        <v>4532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6"/>
  <sheetViews>
    <sheetView zoomScaleNormal="100" workbookViewId="0">
      <pane xSplit="1" ySplit="5" topLeftCell="E6" activePane="bottomRight" state="frozen"/>
      <selection activeCell="M14" sqref="M14"/>
      <selection pane="topRight" activeCell="M14" sqref="M14"/>
      <selection pane="bottomLeft" activeCell="M14" sqref="M14"/>
      <selection pane="bottomRight" activeCell="M14" sqref="M14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76"/>
      <c r="G1" s="3"/>
    </row>
    <row r="2" spans="1:24" ht="22.5" customHeight="1" thickBot="1" x14ac:dyDescent="0.2">
      <c r="B2" s="215" t="s">
        <v>96</v>
      </c>
      <c r="C2" s="215"/>
      <c r="D2" s="215"/>
      <c r="E2" s="215"/>
      <c r="F2" s="2"/>
      <c r="G2" s="2"/>
      <c r="K2" t="s">
        <v>99</v>
      </c>
      <c r="O2" s="210" t="s">
        <v>22</v>
      </c>
      <c r="P2" s="210"/>
      <c r="Q2" s="210"/>
      <c r="R2" s="210"/>
      <c r="S2" s="10">
        <f>B6/F6</f>
        <v>2.2866426991150441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49611</v>
      </c>
      <c r="C6" s="57" t="s">
        <v>10</v>
      </c>
      <c r="D6" s="82">
        <f>SUMIF(C8:C44,"男",D8:D44)</f>
        <v>23341</v>
      </c>
      <c r="E6" s="78">
        <f>H6+I6+J6+K6-M6-N6-O6-P6+S6-T6</f>
        <v>-44</v>
      </c>
      <c r="F6" s="230">
        <f>X6+G6</f>
        <v>21696</v>
      </c>
      <c r="G6" s="230">
        <f>SUM(G8:G25)</f>
        <v>-46</v>
      </c>
      <c r="H6" s="82">
        <f>SUMIF(C8:C44,"男",H8:H44)</f>
        <v>63</v>
      </c>
      <c r="I6" s="82">
        <f>SUMIF(C8:C44,"男",I8:I44)</f>
        <v>14</v>
      </c>
      <c r="J6" s="82">
        <f>SUMIF(C8:C44,"男",J8:J44)</f>
        <v>13</v>
      </c>
      <c r="K6" s="82">
        <f>SUMIF(C8:C44,"男",K8:K44)</f>
        <v>1</v>
      </c>
      <c r="L6" s="82">
        <f>SUM(I6:K6)</f>
        <v>28</v>
      </c>
      <c r="M6" s="82">
        <f>SUMIF(C8:C44,"男",M8:M44)</f>
        <v>63</v>
      </c>
      <c r="N6" s="82">
        <f>SUMIF(C8:C44,"男",N8:N44)</f>
        <v>16</v>
      </c>
      <c r="O6" s="82">
        <f>SUMIF(C8:C44,"男",O8:O44)</f>
        <v>38</v>
      </c>
      <c r="P6" s="82">
        <f>SUMIF(C8:C44,"男",P8:P44)</f>
        <v>0</v>
      </c>
      <c r="Q6" s="82">
        <f>SUM(N6:P6)</f>
        <v>54</v>
      </c>
      <c r="R6" s="82">
        <f>SUM(L6-Q6)</f>
        <v>-26</v>
      </c>
      <c r="S6" s="82">
        <f>SUMIF(C8:C44,"男",S8:S44)</f>
        <v>14</v>
      </c>
      <c r="T6" s="82">
        <f>SUMIF(C8:C44,"男",T8:T44)</f>
        <v>32</v>
      </c>
      <c r="U6" s="58">
        <f>SUM(S6-T6)</f>
        <v>-18</v>
      </c>
      <c r="V6" s="256" t="s">
        <v>0</v>
      </c>
      <c r="W6" s="59">
        <f>SUMIF(C8:C25,"男",W8:W25)</f>
        <v>23385</v>
      </c>
      <c r="X6" s="248">
        <f>SUM(X8:X25)</f>
        <v>21742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26270</v>
      </c>
      <c r="E7" s="78">
        <f>H7+I7+J7+K7-M7-N7-O7-P7+S7-T7</f>
        <v>-47</v>
      </c>
      <c r="F7" s="231"/>
      <c r="G7" s="231"/>
      <c r="H7" s="83">
        <f>SUMIF(C8:C45,"女",H8:H45)</f>
        <v>64</v>
      </c>
      <c r="I7" s="83">
        <f>SUMIF(C8:C45,"女",I8:I45)</f>
        <v>11</v>
      </c>
      <c r="J7" s="83">
        <f>SUMIF(C8:C45,"女",J8:J45)</f>
        <v>12</v>
      </c>
      <c r="K7" s="83">
        <f>SUMIF(C8:C45,"女",K8:K45)</f>
        <v>0</v>
      </c>
      <c r="L7" s="83">
        <f t="shared" ref="L7:L25" si="0">SUM(I7:K7)</f>
        <v>23</v>
      </c>
      <c r="M7" s="83">
        <f>SUMIF(C8:C45,"女",M8:M45)</f>
        <v>64</v>
      </c>
      <c r="N7" s="83">
        <f>SUMIF(C8:C45,"女",N8:N45)</f>
        <v>23</v>
      </c>
      <c r="O7" s="83">
        <f>SUMIF(C8:C45,"女",O8:O45)</f>
        <v>15</v>
      </c>
      <c r="P7" s="83">
        <f>SUMIF(C8:C45,"女",P8:P45)</f>
        <v>0</v>
      </c>
      <c r="Q7" s="83">
        <f t="shared" ref="Q7:Q25" si="1">SUM(N7:P7)</f>
        <v>38</v>
      </c>
      <c r="R7" s="78">
        <f>SUM(L7-Q7)</f>
        <v>-15</v>
      </c>
      <c r="S7" s="78">
        <f>SUMIF(C8:C45,"女",S8:S45)</f>
        <v>13</v>
      </c>
      <c r="T7" s="78">
        <f>SUMIF(C8:C44,"女",T8:T45)</f>
        <v>45</v>
      </c>
      <c r="U7" s="61">
        <f>SUM(S7-T7)</f>
        <v>-32</v>
      </c>
      <c r="V7" s="257"/>
      <c r="W7" s="62">
        <f>SUMIF(C8:C25,"女",W8:W25)</f>
        <v>26317</v>
      </c>
      <c r="X7" s="249"/>
    </row>
    <row r="8" spans="1:24" ht="22.5" customHeight="1" x14ac:dyDescent="0.15">
      <c r="A8" s="238" t="s">
        <v>1</v>
      </c>
      <c r="B8" s="224">
        <f>SUM(D8+D9)</f>
        <v>5462</v>
      </c>
      <c r="C8" s="63" t="s">
        <v>10</v>
      </c>
      <c r="D8" s="64">
        <f>E8+W8</f>
        <v>2488</v>
      </c>
      <c r="E8" s="78">
        <f>H8+I8+J8+K8-M8-N8-O8-P8+S8-T8</f>
        <v>-11</v>
      </c>
      <c r="F8" s="232">
        <f>X8+G8</f>
        <v>2290</v>
      </c>
      <c r="G8" s="229">
        <v>-5</v>
      </c>
      <c r="H8" s="84">
        <v>4</v>
      </c>
      <c r="I8" s="84">
        <v>1</v>
      </c>
      <c r="J8" s="84">
        <v>1</v>
      </c>
      <c r="K8" s="84">
        <v>0</v>
      </c>
      <c r="L8" s="78">
        <f t="shared" si="0"/>
        <v>2</v>
      </c>
      <c r="M8" s="84">
        <v>9</v>
      </c>
      <c r="N8" s="84">
        <v>1</v>
      </c>
      <c r="O8" s="84">
        <v>1</v>
      </c>
      <c r="P8" s="84">
        <v>0</v>
      </c>
      <c r="Q8" s="78">
        <f t="shared" si="1"/>
        <v>2</v>
      </c>
      <c r="R8" s="78">
        <f>SUM(L8-Q8)</f>
        <v>0</v>
      </c>
      <c r="S8" s="84">
        <v>1</v>
      </c>
      <c r="T8" s="84">
        <v>7</v>
      </c>
      <c r="U8" s="65">
        <f>SUM(S8-T8)</f>
        <v>-6</v>
      </c>
      <c r="V8" s="258" t="s">
        <v>1</v>
      </c>
      <c r="W8" s="66">
        <f>'１月'!D8</f>
        <v>2499</v>
      </c>
      <c r="X8" s="251">
        <f>'１月'!F8:F9</f>
        <v>2295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E9+W9</f>
        <v>2974</v>
      </c>
      <c r="E9" s="78">
        <f>H9+I9+J9+K9-M9-N9-O9-P9+S9-T9</f>
        <v>-3</v>
      </c>
      <c r="F9" s="227"/>
      <c r="G9" s="222"/>
      <c r="H9" s="79">
        <v>8</v>
      </c>
      <c r="I9" s="79">
        <v>0</v>
      </c>
      <c r="J9" s="79">
        <v>2</v>
      </c>
      <c r="K9" s="79">
        <v>0</v>
      </c>
      <c r="L9" s="83">
        <f>SUM(I9:K9)</f>
        <v>2</v>
      </c>
      <c r="M9" s="79">
        <v>6</v>
      </c>
      <c r="N9" s="79">
        <v>1</v>
      </c>
      <c r="O9" s="79">
        <v>1</v>
      </c>
      <c r="P9" s="79">
        <v>0</v>
      </c>
      <c r="Q9" s="83">
        <f t="shared" si="1"/>
        <v>2</v>
      </c>
      <c r="R9" s="78">
        <f t="shared" ref="R9:R25" si="3">SUM(L9-Q9)</f>
        <v>0</v>
      </c>
      <c r="S9" s="79">
        <v>0</v>
      </c>
      <c r="T9" s="79">
        <v>5</v>
      </c>
      <c r="U9" s="65">
        <f t="shared" ref="U9:U25" si="4">SUM(S9-T9)</f>
        <v>-5</v>
      </c>
      <c r="V9" s="240"/>
      <c r="W9" s="66">
        <f>'１月'!D9</f>
        <v>2977</v>
      </c>
      <c r="X9" s="259"/>
    </row>
    <row r="10" spans="1:24" ht="22.5" customHeight="1" x14ac:dyDescent="0.15">
      <c r="A10" s="233" t="s">
        <v>2</v>
      </c>
      <c r="B10" s="224">
        <f>SUM(D10+D11)</f>
        <v>18078</v>
      </c>
      <c r="C10" s="60" t="s">
        <v>10</v>
      </c>
      <c r="D10" s="64">
        <f t="shared" si="2"/>
        <v>8518</v>
      </c>
      <c r="E10" s="78">
        <f t="shared" ref="E10:E25" si="5">H10+I10+J10+K10-M10-N10-O10-P10+S10-T10</f>
        <v>-21</v>
      </c>
      <c r="F10" s="226">
        <f>X10+G10</f>
        <v>7990</v>
      </c>
      <c r="G10" s="222">
        <v>-21</v>
      </c>
      <c r="H10" s="79">
        <v>32</v>
      </c>
      <c r="I10" s="79">
        <v>9</v>
      </c>
      <c r="J10" s="79">
        <v>6</v>
      </c>
      <c r="K10" s="79">
        <v>1</v>
      </c>
      <c r="L10" s="83">
        <f t="shared" si="0"/>
        <v>16</v>
      </c>
      <c r="M10" s="79">
        <v>26</v>
      </c>
      <c r="N10" s="79">
        <v>10</v>
      </c>
      <c r="O10" s="79">
        <v>31</v>
      </c>
      <c r="P10" s="79">
        <v>0</v>
      </c>
      <c r="Q10" s="83">
        <f t="shared" si="1"/>
        <v>41</v>
      </c>
      <c r="R10" s="78">
        <f t="shared" si="3"/>
        <v>-25</v>
      </c>
      <c r="S10" s="79">
        <v>6</v>
      </c>
      <c r="T10" s="79">
        <v>8</v>
      </c>
      <c r="U10" s="65">
        <f t="shared" si="4"/>
        <v>-2</v>
      </c>
      <c r="V10" s="240" t="s">
        <v>2</v>
      </c>
      <c r="W10" s="67">
        <f>'１月'!D10</f>
        <v>8539</v>
      </c>
      <c r="X10" s="250">
        <f>'１月'!F10:F11</f>
        <v>8011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9560</v>
      </c>
      <c r="E11" s="78">
        <f t="shared" si="5"/>
        <v>-2</v>
      </c>
      <c r="F11" s="227"/>
      <c r="G11" s="222"/>
      <c r="H11" s="79">
        <v>28</v>
      </c>
      <c r="I11" s="79">
        <v>5</v>
      </c>
      <c r="J11" s="79">
        <v>7</v>
      </c>
      <c r="K11" s="79">
        <v>0</v>
      </c>
      <c r="L11" s="83">
        <f t="shared" si="0"/>
        <v>12</v>
      </c>
      <c r="M11" s="79">
        <v>24</v>
      </c>
      <c r="N11" s="79">
        <v>12</v>
      </c>
      <c r="O11" s="79">
        <v>5</v>
      </c>
      <c r="P11" s="79">
        <v>0</v>
      </c>
      <c r="Q11" s="83">
        <f t="shared" si="1"/>
        <v>17</v>
      </c>
      <c r="R11" s="78">
        <f t="shared" si="3"/>
        <v>-5</v>
      </c>
      <c r="S11" s="79">
        <v>8</v>
      </c>
      <c r="T11" s="79">
        <v>9</v>
      </c>
      <c r="U11" s="65">
        <f t="shared" si="4"/>
        <v>-1</v>
      </c>
      <c r="V11" s="240"/>
      <c r="W11" s="67">
        <f>'１月'!D11</f>
        <v>9562</v>
      </c>
      <c r="X11" s="251"/>
    </row>
    <row r="12" spans="1:24" ht="22.5" customHeight="1" x14ac:dyDescent="0.15">
      <c r="A12" s="233" t="s">
        <v>3</v>
      </c>
      <c r="B12" s="224">
        <f>SUM(D12+D13)</f>
        <v>4647</v>
      </c>
      <c r="C12" s="60" t="s">
        <v>10</v>
      </c>
      <c r="D12" s="64">
        <f t="shared" si="2"/>
        <v>2153</v>
      </c>
      <c r="E12" s="78">
        <f t="shared" si="5"/>
        <v>-2</v>
      </c>
      <c r="F12" s="226">
        <f>X12+G12</f>
        <v>2360</v>
      </c>
      <c r="G12" s="222">
        <v>-5</v>
      </c>
      <c r="H12" s="79">
        <v>8</v>
      </c>
      <c r="I12" s="79">
        <v>0</v>
      </c>
      <c r="J12" s="79">
        <v>0</v>
      </c>
      <c r="K12" s="79">
        <v>0</v>
      </c>
      <c r="L12" s="83">
        <f t="shared" si="0"/>
        <v>0</v>
      </c>
      <c r="M12" s="79">
        <v>5</v>
      </c>
      <c r="N12" s="79">
        <v>1</v>
      </c>
      <c r="O12" s="79">
        <v>2</v>
      </c>
      <c r="P12" s="79">
        <v>0</v>
      </c>
      <c r="Q12" s="83">
        <f t="shared" si="1"/>
        <v>3</v>
      </c>
      <c r="R12" s="78">
        <f t="shared" si="3"/>
        <v>-3</v>
      </c>
      <c r="S12" s="79">
        <v>2</v>
      </c>
      <c r="T12" s="79">
        <v>4</v>
      </c>
      <c r="U12" s="65">
        <f t="shared" si="4"/>
        <v>-2</v>
      </c>
      <c r="V12" s="240" t="s">
        <v>3</v>
      </c>
      <c r="W12" s="67">
        <f>'１月'!D12</f>
        <v>2155</v>
      </c>
      <c r="X12" s="250">
        <f>'１月'!F12:F13</f>
        <v>2365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2494</v>
      </c>
      <c r="E13" s="78">
        <f t="shared" si="5"/>
        <v>-2</v>
      </c>
      <c r="F13" s="227"/>
      <c r="G13" s="222"/>
      <c r="H13" s="79">
        <v>7</v>
      </c>
      <c r="I13" s="79">
        <v>1</v>
      </c>
      <c r="J13" s="79">
        <v>1</v>
      </c>
      <c r="K13" s="79">
        <v>0</v>
      </c>
      <c r="L13" s="83">
        <f t="shared" si="0"/>
        <v>2</v>
      </c>
      <c r="M13" s="79">
        <v>7</v>
      </c>
      <c r="N13" s="79">
        <v>2</v>
      </c>
      <c r="O13" s="79">
        <v>1</v>
      </c>
      <c r="P13" s="79">
        <v>0</v>
      </c>
      <c r="Q13" s="83">
        <f t="shared" si="1"/>
        <v>3</v>
      </c>
      <c r="R13" s="78">
        <f t="shared" si="3"/>
        <v>-1</v>
      </c>
      <c r="S13" s="79">
        <v>1</v>
      </c>
      <c r="T13" s="79">
        <v>2</v>
      </c>
      <c r="U13" s="65">
        <f t="shared" si="4"/>
        <v>-1</v>
      </c>
      <c r="V13" s="240"/>
      <c r="W13" s="67">
        <f>'１月'!D13</f>
        <v>2496</v>
      </c>
      <c r="X13" s="251"/>
    </row>
    <row r="14" spans="1:24" ht="22.5" customHeight="1" x14ac:dyDescent="0.15">
      <c r="A14" s="233" t="s">
        <v>4</v>
      </c>
      <c r="B14" s="224">
        <f>SUM(D14+D15)</f>
        <v>4581</v>
      </c>
      <c r="C14" s="60" t="s">
        <v>10</v>
      </c>
      <c r="D14" s="64">
        <f t="shared" si="2"/>
        <v>2222</v>
      </c>
      <c r="E14" s="78">
        <f t="shared" si="5"/>
        <v>0</v>
      </c>
      <c r="F14" s="226">
        <f>X14+G14</f>
        <v>1716</v>
      </c>
      <c r="G14" s="222">
        <v>-1</v>
      </c>
      <c r="H14" s="79">
        <v>4</v>
      </c>
      <c r="I14" s="79">
        <v>2</v>
      </c>
      <c r="J14" s="79">
        <v>0</v>
      </c>
      <c r="K14" s="79">
        <v>0</v>
      </c>
      <c r="L14" s="83">
        <f t="shared" si="0"/>
        <v>2</v>
      </c>
      <c r="M14" s="79">
        <v>3</v>
      </c>
      <c r="N14" s="79">
        <v>1</v>
      </c>
      <c r="O14" s="79">
        <v>1</v>
      </c>
      <c r="P14" s="79">
        <v>0</v>
      </c>
      <c r="Q14" s="83">
        <f t="shared" si="1"/>
        <v>2</v>
      </c>
      <c r="R14" s="78">
        <f t="shared" si="3"/>
        <v>0</v>
      </c>
      <c r="S14" s="79">
        <v>1</v>
      </c>
      <c r="T14" s="79">
        <v>2</v>
      </c>
      <c r="U14" s="65">
        <f t="shared" si="4"/>
        <v>-1</v>
      </c>
      <c r="V14" s="240" t="s">
        <v>4</v>
      </c>
      <c r="W14" s="67">
        <f>'１月'!D14</f>
        <v>2222</v>
      </c>
      <c r="X14" s="250">
        <f>'１月'!F14:F15</f>
        <v>1717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2359</v>
      </c>
      <c r="E15" s="78">
        <f t="shared" si="5"/>
        <v>-7</v>
      </c>
      <c r="F15" s="227"/>
      <c r="G15" s="222"/>
      <c r="H15" s="79">
        <v>4</v>
      </c>
      <c r="I15" s="79">
        <v>0</v>
      </c>
      <c r="J15" s="79">
        <v>1</v>
      </c>
      <c r="K15" s="79">
        <v>0</v>
      </c>
      <c r="L15" s="83">
        <f t="shared" si="0"/>
        <v>1</v>
      </c>
      <c r="M15" s="79">
        <v>4</v>
      </c>
      <c r="N15" s="79">
        <v>3</v>
      </c>
      <c r="O15" s="79">
        <v>1</v>
      </c>
      <c r="P15" s="79">
        <v>0</v>
      </c>
      <c r="Q15" s="83">
        <f t="shared" si="1"/>
        <v>4</v>
      </c>
      <c r="R15" s="78">
        <f t="shared" si="3"/>
        <v>-3</v>
      </c>
      <c r="S15" s="79">
        <v>0</v>
      </c>
      <c r="T15" s="79">
        <v>4</v>
      </c>
      <c r="U15" s="65">
        <f t="shared" si="4"/>
        <v>-4</v>
      </c>
      <c r="V15" s="240"/>
      <c r="W15" s="67">
        <f>'１月'!D15</f>
        <v>2366</v>
      </c>
      <c r="X15" s="251"/>
    </row>
    <row r="16" spans="1:24" ht="22.5" customHeight="1" x14ac:dyDescent="0.15">
      <c r="A16" s="233" t="s">
        <v>5</v>
      </c>
      <c r="B16" s="224">
        <f>SUM(D16+D17)</f>
        <v>2912</v>
      </c>
      <c r="C16" s="60" t="s">
        <v>10</v>
      </c>
      <c r="D16" s="64">
        <f t="shared" si="2"/>
        <v>1416</v>
      </c>
      <c r="E16" s="78">
        <f t="shared" si="5"/>
        <v>-3</v>
      </c>
      <c r="F16" s="226">
        <f>X16+G16</f>
        <v>1407</v>
      </c>
      <c r="G16" s="222">
        <v>2</v>
      </c>
      <c r="H16" s="79">
        <v>1</v>
      </c>
      <c r="I16" s="79">
        <v>0</v>
      </c>
      <c r="J16" s="79">
        <v>1</v>
      </c>
      <c r="K16" s="79">
        <v>0</v>
      </c>
      <c r="L16" s="83">
        <f t="shared" si="0"/>
        <v>1</v>
      </c>
      <c r="M16" s="79">
        <v>2</v>
      </c>
      <c r="N16" s="79">
        <v>2</v>
      </c>
      <c r="O16" s="79">
        <v>1</v>
      </c>
      <c r="P16" s="79">
        <v>0</v>
      </c>
      <c r="Q16" s="83">
        <f t="shared" si="1"/>
        <v>3</v>
      </c>
      <c r="R16" s="78">
        <f t="shared" si="3"/>
        <v>-2</v>
      </c>
      <c r="S16" s="79">
        <v>1</v>
      </c>
      <c r="T16" s="79">
        <v>1</v>
      </c>
      <c r="U16" s="65">
        <f t="shared" si="4"/>
        <v>0</v>
      </c>
      <c r="V16" s="240" t="s">
        <v>5</v>
      </c>
      <c r="W16" s="67">
        <f>'１月'!D16</f>
        <v>1419</v>
      </c>
      <c r="X16" s="250">
        <f>'１月'!F16:F17</f>
        <v>1405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1496</v>
      </c>
      <c r="E17" s="78">
        <f t="shared" si="5"/>
        <v>0</v>
      </c>
      <c r="F17" s="227"/>
      <c r="G17" s="222"/>
      <c r="H17" s="79">
        <v>1</v>
      </c>
      <c r="I17" s="79">
        <v>3</v>
      </c>
      <c r="J17" s="79">
        <v>1</v>
      </c>
      <c r="K17" s="79">
        <v>0</v>
      </c>
      <c r="L17" s="83">
        <f t="shared" si="0"/>
        <v>4</v>
      </c>
      <c r="M17" s="79">
        <v>0</v>
      </c>
      <c r="N17" s="79">
        <v>2</v>
      </c>
      <c r="O17" s="79">
        <v>1</v>
      </c>
      <c r="P17" s="79">
        <v>0</v>
      </c>
      <c r="Q17" s="83">
        <f t="shared" si="1"/>
        <v>3</v>
      </c>
      <c r="R17" s="78">
        <f t="shared" si="3"/>
        <v>1</v>
      </c>
      <c r="S17" s="79">
        <v>0</v>
      </c>
      <c r="T17" s="79">
        <v>2</v>
      </c>
      <c r="U17" s="65">
        <f t="shared" si="4"/>
        <v>-2</v>
      </c>
      <c r="V17" s="240"/>
      <c r="W17" s="67">
        <f>'１月'!D17</f>
        <v>1496</v>
      </c>
      <c r="X17" s="251"/>
    </row>
    <row r="18" spans="1:24" ht="22.5" customHeight="1" x14ac:dyDescent="0.15">
      <c r="A18" s="233" t="s">
        <v>6</v>
      </c>
      <c r="B18" s="224">
        <f>SUM(D18+D19)</f>
        <v>710</v>
      </c>
      <c r="C18" s="60" t="s">
        <v>10</v>
      </c>
      <c r="D18" s="64">
        <f t="shared" si="2"/>
        <v>350</v>
      </c>
      <c r="E18" s="78">
        <f t="shared" si="5"/>
        <v>-1</v>
      </c>
      <c r="F18" s="226">
        <f>X18+G18</f>
        <v>340</v>
      </c>
      <c r="G18" s="222">
        <v>-3</v>
      </c>
      <c r="H18" s="79">
        <v>0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1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0</v>
      </c>
      <c r="U18" s="65">
        <f t="shared" si="4"/>
        <v>0</v>
      </c>
      <c r="V18" s="240" t="s">
        <v>6</v>
      </c>
      <c r="W18" s="67">
        <f>'１月'!D18</f>
        <v>351</v>
      </c>
      <c r="X18" s="250">
        <f>'１月'!F18:F19</f>
        <v>343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360</v>
      </c>
      <c r="E19" s="78">
        <f t="shared" si="5"/>
        <v>-5</v>
      </c>
      <c r="F19" s="227"/>
      <c r="G19" s="222"/>
      <c r="H19" s="79">
        <v>0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2</v>
      </c>
      <c r="N19" s="79">
        <v>0</v>
      </c>
      <c r="O19" s="79">
        <v>0</v>
      </c>
      <c r="P19" s="79">
        <v>0</v>
      </c>
      <c r="Q19" s="83">
        <f t="shared" si="1"/>
        <v>0</v>
      </c>
      <c r="R19" s="78">
        <f t="shared" si="3"/>
        <v>0</v>
      </c>
      <c r="S19" s="79">
        <v>0</v>
      </c>
      <c r="T19" s="79">
        <v>3</v>
      </c>
      <c r="U19" s="65">
        <f t="shared" si="4"/>
        <v>-3</v>
      </c>
      <c r="V19" s="240"/>
      <c r="W19" s="67">
        <f>'１月'!D19</f>
        <v>365</v>
      </c>
      <c r="X19" s="251"/>
    </row>
    <row r="20" spans="1:24" ht="22.5" customHeight="1" x14ac:dyDescent="0.15">
      <c r="A20" s="233" t="s">
        <v>7</v>
      </c>
      <c r="B20" s="224">
        <f>SUM(D20+D21)</f>
        <v>792</v>
      </c>
      <c r="C20" s="60" t="s">
        <v>10</v>
      </c>
      <c r="D20" s="64">
        <f t="shared" si="2"/>
        <v>357</v>
      </c>
      <c r="E20" s="78">
        <f t="shared" si="5"/>
        <v>0</v>
      </c>
      <c r="F20" s="226">
        <f>X20+G20</f>
        <v>396</v>
      </c>
      <c r="G20" s="222">
        <v>0</v>
      </c>
      <c r="H20" s="79">
        <v>1</v>
      </c>
      <c r="I20" s="79">
        <v>0</v>
      </c>
      <c r="J20" s="79">
        <v>1</v>
      </c>
      <c r="K20" s="79">
        <v>0</v>
      </c>
      <c r="L20" s="83">
        <f t="shared" si="0"/>
        <v>1</v>
      </c>
      <c r="M20" s="79">
        <v>1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1</v>
      </c>
      <c r="S20" s="79">
        <v>0</v>
      </c>
      <c r="T20" s="79">
        <v>1</v>
      </c>
      <c r="U20" s="65">
        <f t="shared" si="4"/>
        <v>-1</v>
      </c>
      <c r="V20" s="240" t="s">
        <v>7</v>
      </c>
      <c r="W20" s="67">
        <f>'１月'!D20</f>
        <v>357</v>
      </c>
      <c r="X20" s="250">
        <f>'１月'!F20:F21</f>
        <v>396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435</v>
      </c>
      <c r="E21" s="78">
        <f t="shared" si="5"/>
        <v>-3</v>
      </c>
      <c r="F21" s="227"/>
      <c r="G21" s="222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0</v>
      </c>
      <c r="O21" s="79">
        <v>1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1</v>
      </c>
      <c r="U21" s="65">
        <f t="shared" si="4"/>
        <v>-1</v>
      </c>
      <c r="V21" s="240"/>
      <c r="W21" s="67">
        <f>'１月'!D21</f>
        <v>438</v>
      </c>
      <c r="X21" s="251"/>
    </row>
    <row r="22" spans="1:24" ht="22.5" customHeight="1" x14ac:dyDescent="0.15">
      <c r="A22" s="233" t="s">
        <v>8</v>
      </c>
      <c r="B22" s="224">
        <f>SUM(D22+D23)</f>
        <v>3879</v>
      </c>
      <c r="C22" s="60" t="s">
        <v>10</v>
      </c>
      <c r="D22" s="64">
        <f t="shared" si="2"/>
        <v>1801</v>
      </c>
      <c r="E22" s="78">
        <f t="shared" si="5"/>
        <v>3</v>
      </c>
      <c r="F22" s="226">
        <f>X22+G22</f>
        <v>1564</v>
      </c>
      <c r="G22" s="222">
        <v>-5</v>
      </c>
      <c r="H22" s="79">
        <v>7</v>
      </c>
      <c r="I22" s="79">
        <v>1</v>
      </c>
      <c r="J22" s="79">
        <v>1</v>
      </c>
      <c r="K22" s="79">
        <v>0</v>
      </c>
      <c r="L22" s="83">
        <f t="shared" si="0"/>
        <v>2</v>
      </c>
      <c r="M22" s="79">
        <v>5</v>
      </c>
      <c r="N22" s="79">
        <v>0</v>
      </c>
      <c r="O22" s="79">
        <v>1</v>
      </c>
      <c r="P22" s="79">
        <v>0</v>
      </c>
      <c r="Q22" s="83">
        <f t="shared" si="1"/>
        <v>1</v>
      </c>
      <c r="R22" s="78">
        <f t="shared" si="3"/>
        <v>1</v>
      </c>
      <c r="S22" s="79">
        <v>3</v>
      </c>
      <c r="T22" s="79">
        <v>3</v>
      </c>
      <c r="U22" s="65">
        <f t="shared" si="4"/>
        <v>0</v>
      </c>
      <c r="V22" s="240" t="s">
        <v>8</v>
      </c>
      <c r="W22" s="67">
        <f>'１月'!D22</f>
        <v>1798</v>
      </c>
      <c r="X22" s="250">
        <f>'１月'!F22:F23</f>
        <v>1569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2078</v>
      </c>
      <c r="E23" s="78">
        <f t="shared" si="5"/>
        <v>-9</v>
      </c>
      <c r="F23" s="227"/>
      <c r="G23" s="222"/>
      <c r="H23" s="79">
        <v>12</v>
      </c>
      <c r="I23" s="79">
        <v>1</v>
      </c>
      <c r="J23" s="79">
        <v>0</v>
      </c>
      <c r="K23" s="79">
        <v>0</v>
      </c>
      <c r="L23" s="83">
        <f t="shared" si="0"/>
        <v>1</v>
      </c>
      <c r="M23" s="79">
        <v>12</v>
      </c>
      <c r="N23" s="79">
        <v>2</v>
      </c>
      <c r="O23" s="79">
        <v>0</v>
      </c>
      <c r="P23" s="79">
        <v>0</v>
      </c>
      <c r="Q23" s="83">
        <f t="shared" si="1"/>
        <v>2</v>
      </c>
      <c r="R23" s="78">
        <f t="shared" si="3"/>
        <v>-1</v>
      </c>
      <c r="S23" s="79">
        <v>1</v>
      </c>
      <c r="T23" s="79">
        <v>9</v>
      </c>
      <c r="U23" s="65">
        <f t="shared" si="4"/>
        <v>-8</v>
      </c>
      <c r="V23" s="240"/>
      <c r="W23" s="67">
        <f>'１月'!D23</f>
        <v>2087</v>
      </c>
      <c r="X23" s="251"/>
    </row>
    <row r="24" spans="1:24" ht="22.5" customHeight="1" x14ac:dyDescent="0.15">
      <c r="A24" s="233" t="s">
        <v>9</v>
      </c>
      <c r="B24" s="224">
        <f>SUM(D24+D25)</f>
        <v>8550</v>
      </c>
      <c r="C24" s="60" t="s">
        <v>10</v>
      </c>
      <c r="D24" s="64">
        <f t="shared" si="2"/>
        <v>4036</v>
      </c>
      <c r="E24" s="78">
        <f t="shared" si="5"/>
        <v>-9</v>
      </c>
      <c r="F24" s="226">
        <f>X24+G24</f>
        <v>3633</v>
      </c>
      <c r="G24" s="222">
        <v>-8</v>
      </c>
      <c r="H24" s="79">
        <v>6</v>
      </c>
      <c r="I24" s="79">
        <v>1</v>
      </c>
      <c r="J24" s="79">
        <v>3</v>
      </c>
      <c r="K24" s="79">
        <v>0</v>
      </c>
      <c r="L24" s="83">
        <f t="shared" si="0"/>
        <v>4</v>
      </c>
      <c r="M24" s="79">
        <v>11</v>
      </c>
      <c r="N24" s="79">
        <v>1</v>
      </c>
      <c r="O24" s="79">
        <v>1</v>
      </c>
      <c r="P24" s="79">
        <v>0</v>
      </c>
      <c r="Q24" s="83">
        <f t="shared" si="1"/>
        <v>2</v>
      </c>
      <c r="R24" s="78">
        <f t="shared" si="3"/>
        <v>2</v>
      </c>
      <c r="S24" s="79">
        <v>0</v>
      </c>
      <c r="T24" s="79">
        <v>6</v>
      </c>
      <c r="U24" s="65">
        <f t="shared" si="4"/>
        <v>-6</v>
      </c>
      <c r="V24" s="240" t="s">
        <v>9</v>
      </c>
      <c r="W24" s="67">
        <f>'１月'!D24</f>
        <v>4045</v>
      </c>
      <c r="X24" s="250">
        <f>'１月'!F24:F25</f>
        <v>3641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4514</v>
      </c>
      <c r="E25" s="80">
        <f t="shared" si="5"/>
        <v>-16</v>
      </c>
      <c r="F25" s="228"/>
      <c r="G25" s="223"/>
      <c r="H25" s="81">
        <v>4</v>
      </c>
      <c r="I25" s="81">
        <v>1</v>
      </c>
      <c r="J25" s="81">
        <v>0</v>
      </c>
      <c r="K25" s="81">
        <v>0</v>
      </c>
      <c r="L25" s="70">
        <f t="shared" si="0"/>
        <v>1</v>
      </c>
      <c r="M25" s="81">
        <v>8</v>
      </c>
      <c r="N25" s="81">
        <v>1</v>
      </c>
      <c r="O25" s="81">
        <v>5</v>
      </c>
      <c r="P25" s="81">
        <v>0</v>
      </c>
      <c r="Q25" s="70">
        <f t="shared" si="1"/>
        <v>6</v>
      </c>
      <c r="R25" s="80">
        <f t="shared" si="3"/>
        <v>-5</v>
      </c>
      <c r="S25" s="81">
        <v>3</v>
      </c>
      <c r="T25" s="81">
        <v>10</v>
      </c>
      <c r="U25" s="71">
        <f t="shared" si="4"/>
        <v>-7</v>
      </c>
      <c r="V25" s="241"/>
      <c r="W25" s="72">
        <f>'１月'!D25</f>
        <v>4530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6"/>
  <sheetViews>
    <sheetView zoomScaleNormal="100" workbookViewId="0">
      <pane xSplit="1" ySplit="5" topLeftCell="B6" activePane="bottomRight" state="frozen"/>
      <selection activeCell="M14" sqref="M14"/>
      <selection pane="topRight" activeCell="M14" sqref="M14"/>
      <selection pane="bottomLeft" activeCell="M14" sqref="M14"/>
      <selection pane="bottomRight" activeCell="F24" sqref="F8:F25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76"/>
      <c r="G1" s="3"/>
    </row>
    <row r="2" spans="1:24" ht="22.5" customHeight="1" thickBot="1" x14ac:dyDescent="0.2">
      <c r="B2" s="215" t="s">
        <v>97</v>
      </c>
      <c r="C2" s="215"/>
      <c r="D2" s="215"/>
      <c r="E2" s="215"/>
      <c r="F2" s="2"/>
      <c r="G2" s="2"/>
      <c r="K2" t="s">
        <v>99</v>
      </c>
      <c r="O2" s="210" t="s">
        <v>22</v>
      </c>
      <c r="P2" s="210"/>
      <c r="Q2" s="210"/>
      <c r="R2" s="210"/>
      <c r="S2" s="10">
        <f>B6/F6</f>
        <v>2.2854307997600261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" t="s">
        <v>12</v>
      </c>
      <c r="I5" s="11" t="s">
        <v>13</v>
      </c>
      <c r="J5" s="11" t="s">
        <v>14</v>
      </c>
      <c r="K5" s="11" t="s">
        <v>15</v>
      </c>
      <c r="L5" s="205"/>
      <c r="M5" s="11" t="s">
        <v>12</v>
      </c>
      <c r="N5" s="11" t="s">
        <v>13</v>
      </c>
      <c r="O5" s="11" t="s">
        <v>14</v>
      </c>
      <c r="P5" s="11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49523</v>
      </c>
      <c r="C6" s="57" t="s">
        <v>10</v>
      </c>
      <c r="D6" s="82">
        <f>SUMIF(C8:C44,"男",D8:D44)</f>
        <v>23291</v>
      </c>
      <c r="E6" s="78">
        <f>H6+I6+J6+K6-M6-N6-O6-P6+S6-T6</f>
        <v>-50</v>
      </c>
      <c r="F6" s="230">
        <f>X6+G6</f>
        <v>21669</v>
      </c>
      <c r="G6" s="230">
        <f>SUM(G8:G25)</f>
        <v>-27</v>
      </c>
      <c r="H6" s="82">
        <f>SUMIF(C8:C44,"男",H8:H44)</f>
        <v>69</v>
      </c>
      <c r="I6" s="82">
        <f>SUMIF(C8:C44,"男",I8:I44)</f>
        <v>16</v>
      </c>
      <c r="J6" s="82">
        <f>SUMIF(C8:C44,"男",J8:J44)</f>
        <v>19</v>
      </c>
      <c r="K6" s="82">
        <f>SUMIF(C8:C44,"男",K8:K44)</f>
        <v>0</v>
      </c>
      <c r="L6" s="82">
        <f>SUM(I6:K6)</f>
        <v>35</v>
      </c>
      <c r="M6" s="82">
        <f>SUMIF(C8:C44,"男",M8:M44)</f>
        <v>69</v>
      </c>
      <c r="N6" s="82">
        <f>SUMIF(C8:C44,"男",N8:N44)</f>
        <v>18</v>
      </c>
      <c r="O6" s="82">
        <f>SUMIF(C8:C44,"男",O8:O44)</f>
        <v>26</v>
      </c>
      <c r="P6" s="82">
        <f>SUMIF(C8:C44,"男",P8:P44)</f>
        <v>10</v>
      </c>
      <c r="Q6" s="82">
        <f>SUM(N6:P6)</f>
        <v>54</v>
      </c>
      <c r="R6" s="82">
        <f>SUM(L6-Q6)</f>
        <v>-19</v>
      </c>
      <c r="S6" s="82">
        <f>SUMIF(C8:C44,"男",S8:S44)</f>
        <v>17</v>
      </c>
      <c r="T6" s="82">
        <f>SUMIF(C8:C44,"男",T8:T44)</f>
        <v>48</v>
      </c>
      <c r="U6" s="58">
        <f>SUM(S6-T6)</f>
        <v>-31</v>
      </c>
      <c r="V6" s="256" t="s">
        <v>0</v>
      </c>
      <c r="W6" s="59">
        <f>SUMIF(C8:C25,"男",W8:W25)</f>
        <v>23341</v>
      </c>
      <c r="X6" s="248">
        <f>SUM(X8:X25)</f>
        <v>21696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26232</v>
      </c>
      <c r="E7" s="78">
        <f>H7+I7+J7+K7-M7-N7-O7-P7+S7-T7</f>
        <v>-38</v>
      </c>
      <c r="F7" s="231"/>
      <c r="G7" s="231"/>
      <c r="H7" s="83">
        <f>SUMIF(C8:C45,"女",H8:H45)</f>
        <v>71</v>
      </c>
      <c r="I7" s="83">
        <f>SUMIF(C8:C45,"女",I8:I45)</f>
        <v>6</v>
      </c>
      <c r="J7" s="83">
        <f>SUMIF(C8:C45,"女",J8:J45)</f>
        <v>12</v>
      </c>
      <c r="K7" s="83">
        <f>SUMIF(C8:C45,"女",K8:K45)</f>
        <v>0</v>
      </c>
      <c r="L7" s="83">
        <f t="shared" ref="L7:L25" si="0">SUM(I7:K7)</f>
        <v>18</v>
      </c>
      <c r="M7" s="83">
        <f>SUMIF(C8:C45,"女",M8:M45)</f>
        <v>71</v>
      </c>
      <c r="N7" s="83">
        <f>SUMIF(C8:C45,"女",N8:N45)</f>
        <v>16</v>
      </c>
      <c r="O7" s="83">
        <f>SUMIF(C8:C45,"女",O8:O45)</f>
        <v>9</v>
      </c>
      <c r="P7" s="83">
        <f>SUMIF(C8:C45,"女",P8:P45)</f>
        <v>0</v>
      </c>
      <c r="Q7" s="83">
        <f t="shared" ref="Q7:Q25" si="1">SUM(N7:P7)</f>
        <v>25</v>
      </c>
      <c r="R7" s="78">
        <f>SUM(L7-Q7)</f>
        <v>-7</v>
      </c>
      <c r="S7" s="78">
        <f>SUMIF(C8:C45,"女",S8:S45)</f>
        <v>8</v>
      </c>
      <c r="T7" s="78">
        <f>SUMIF(C8:C44,"女",T8:T45)</f>
        <v>39</v>
      </c>
      <c r="U7" s="61">
        <f>SUM(S7-T7)</f>
        <v>-31</v>
      </c>
      <c r="V7" s="257"/>
      <c r="W7" s="62">
        <f>SUMIF(C8:C25,"女",W8:W25)</f>
        <v>26270</v>
      </c>
      <c r="X7" s="249"/>
    </row>
    <row r="8" spans="1:24" ht="22.5" customHeight="1" x14ac:dyDescent="0.15">
      <c r="A8" s="238" t="s">
        <v>1</v>
      </c>
      <c r="B8" s="224">
        <f>SUM(D8+D9)</f>
        <v>5459</v>
      </c>
      <c r="C8" s="63" t="s">
        <v>10</v>
      </c>
      <c r="D8" s="64">
        <f>E8+W8</f>
        <v>2487</v>
      </c>
      <c r="E8" s="78">
        <f>H8+I8+J8+K8-M8-N8-O8-P8+S8-T8</f>
        <v>-1</v>
      </c>
      <c r="F8" s="232">
        <f>X8+G8</f>
        <v>2290</v>
      </c>
      <c r="G8" s="229">
        <v>0</v>
      </c>
      <c r="H8" s="84">
        <v>8</v>
      </c>
      <c r="I8" s="84">
        <v>2</v>
      </c>
      <c r="J8" s="84">
        <v>0</v>
      </c>
      <c r="K8" s="84">
        <v>0</v>
      </c>
      <c r="L8" s="78">
        <f t="shared" si="0"/>
        <v>2</v>
      </c>
      <c r="M8" s="84">
        <v>6</v>
      </c>
      <c r="N8" s="84">
        <v>0</v>
      </c>
      <c r="O8" s="84">
        <v>1</v>
      </c>
      <c r="P8" s="84">
        <v>0</v>
      </c>
      <c r="Q8" s="78">
        <f t="shared" si="1"/>
        <v>1</v>
      </c>
      <c r="R8" s="78">
        <f>SUM(L8-Q8)</f>
        <v>1</v>
      </c>
      <c r="S8" s="84">
        <v>2</v>
      </c>
      <c r="T8" s="84">
        <v>6</v>
      </c>
      <c r="U8" s="65">
        <f>SUM(S8-T8)</f>
        <v>-4</v>
      </c>
      <c r="V8" s="258" t="s">
        <v>1</v>
      </c>
      <c r="W8" s="66">
        <f>'２月'!D8</f>
        <v>2488</v>
      </c>
      <c r="X8" s="251">
        <f>'２月'!F8:F9</f>
        <v>2290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E9+W9</f>
        <v>2972</v>
      </c>
      <c r="E9" s="78">
        <f>H9+I9+J9+K9-M9-N9-O9-P9+S9-T9</f>
        <v>-2</v>
      </c>
      <c r="F9" s="227"/>
      <c r="G9" s="222"/>
      <c r="H9" s="79">
        <v>11</v>
      </c>
      <c r="I9" s="79">
        <v>0</v>
      </c>
      <c r="J9" s="79">
        <v>2</v>
      </c>
      <c r="K9" s="79">
        <v>0</v>
      </c>
      <c r="L9" s="83">
        <f t="shared" si="0"/>
        <v>2</v>
      </c>
      <c r="M9" s="79">
        <v>6</v>
      </c>
      <c r="N9" s="79">
        <v>2</v>
      </c>
      <c r="O9" s="79">
        <v>2</v>
      </c>
      <c r="P9" s="79">
        <v>0</v>
      </c>
      <c r="Q9" s="83">
        <f t="shared" si="1"/>
        <v>4</v>
      </c>
      <c r="R9" s="78">
        <f t="shared" ref="R9:R25" si="3">SUM(L9-Q9)</f>
        <v>-2</v>
      </c>
      <c r="S9" s="79">
        <v>0</v>
      </c>
      <c r="T9" s="79">
        <v>5</v>
      </c>
      <c r="U9" s="65">
        <f t="shared" ref="U9:U25" si="4">SUM(S9-T9)</f>
        <v>-5</v>
      </c>
      <c r="V9" s="240"/>
      <c r="W9" s="66">
        <f>'２月'!D9</f>
        <v>2974</v>
      </c>
      <c r="X9" s="259"/>
    </row>
    <row r="10" spans="1:24" ht="22.5" customHeight="1" x14ac:dyDescent="0.15">
      <c r="A10" s="233" t="s">
        <v>2</v>
      </c>
      <c r="B10" s="224">
        <f>SUM(D10+D11)</f>
        <v>18067</v>
      </c>
      <c r="C10" s="60" t="s">
        <v>10</v>
      </c>
      <c r="D10" s="64">
        <f t="shared" si="2"/>
        <v>8512</v>
      </c>
      <c r="E10" s="78">
        <f t="shared" ref="E10:E25" si="5">H10+I10+J10+K10-M10-N10-O10-P10+S10-T10</f>
        <v>-6</v>
      </c>
      <c r="F10" s="226">
        <f>X10+G10</f>
        <v>7988</v>
      </c>
      <c r="G10" s="222">
        <v>-2</v>
      </c>
      <c r="H10" s="79">
        <v>32</v>
      </c>
      <c r="I10" s="79">
        <v>4</v>
      </c>
      <c r="J10" s="79">
        <v>5</v>
      </c>
      <c r="K10" s="79">
        <v>0</v>
      </c>
      <c r="L10" s="83">
        <f t="shared" si="0"/>
        <v>9</v>
      </c>
      <c r="M10" s="79">
        <v>27</v>
      </c>
      <c r="N10" s="79">
        <v>10</v>
      </c>
      <c r="O10" s="79">
        <v>12</v>
      </c>
      <c r="P10" s="79">
        <v>0</v>
      </c>
      <c r="Q10" s="83">
        <f t="shared" si="1"/>
        <v>22</v>
      </c>
      <c r="R10" s="78">
        <f t="shared" si="3"/>
        <v>-13</v>
      </c>
      <c r="S10" s="79">
        <v>11</v>
      </c>
      <c r="T10" s="79">
        <v>9</v>
      </c>
      <c r="U10" s="65">
        <f t="shared" si="4"/>
        <v>2</v>
      </c>
      <c r="V10" s="240" t="s">
        <v>2</v>
      </c>
      <c r="W10" s="67">
        <f>'２月'!D10</f>
        <v>8518</v>
      </c>
      <c r="X10" s="251">
        <f>'２月'!F10:F11</f>
        <v>7990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9555</v>
      </c>
      <c r="E11" s="78">
        <f t="shared" si="5"/>
        <v>-5</v>
      </c>
      <c r="F11" s="227"/>
      <c r="G11" s="222"/>
      <c r="H11" s="79">
        <v>32</v>
      </c>
      <c r="I11" s="79">
        <v>4</v>
      </c>
      <c r="J11" s="79">
        <v>3</v>
      </c>
      <c r="K11" s="79">
        <v>0</v>
      </c>
      <c r="L11" s="83">
        <f t="shared" si="0"/>
        <v>7</v>
      </c>
      <c r="M11" s="79">
        <v>27</v>
      </c>
      <c r="N11" s="79">
        <v>8</v>
      </c>
      <c r="O11" s="79">
        <v>4</v>
      </c>
      <c r="P11" s="79">
        <v>0</v>
      </c>
      <c r="Q11" s="83">
        <f t="shared" si="1"/>
        <v>12</v>
      </c>
      <c r="R11" s="78">
        <f t="shared" si="3"/>
        <v>-5</v>
      </c>
      <c r="S11" s="79">
        <v>4</v>
      </c>
      <c r="T11" s="79">
        <v>9</v>
      </c>
      <c r="U11" s="65">
        <f t="shared" si="4"/>
        <v>-5</v>
      </c>
      <c r="V11" s="240"/>
      <c r="W11" s="67">
        <f>'２月'!D11</f>
        <v>9560</v>
      </c>
      <c r="X11" s="259"/>
    </row>
    <row r="12" spans="1:24" ht="22.5" customHeight="1" x14ac:dyDescent="0.15">
      <c r="A12" s="233" t="s">
        <v>3</v>
      </c>
      <c r="B12" s="224">
        <f>SUM(D12+D13)</f>
        <v>4634</v>
      </c>
      <c r="C12" s="60" t="s">
        <v>10</v>
      </c>
      <c r="D12" s="64">
        <f t="shared" si="2"/>
        <v>2146</v>
      </c>
      <c r="E12" s="78">
        <f t="shared" si="5"/>
        <v>-7</v>
      </c>
      <c r="F12" s="226">
        <f>X12+G12</f>
        <v>2359</v>
      </c>
      <c r="G12" s="222">
        <v>-1</v>
      </c>
      <c r="H12" s="79">
        <v>5</v>
      </c>
      <c r="I12" s="79">
        <v>2</v>
      </c>
      <c r="J12" s="79">
        <v>2</v>
      </c>
      <c r="K12" s="79">
        <v>0</v>
      </c>
      <c r="L12" s="83">
        <f t="shared" si="0"/>
        <v>4</v>
      </c>
      <c r="M12" s="79">
        <v>6</v>
      </c>
      <c r="N12" s="79">
        <v>2</v>
      </c>
      <c r="O12" s="79">
        <v>2</v>
      </c>
      <c r="P12" s="79">
        <v>0</v>
      </c>
      <c r="Q12" s="83">
        <f t="shared" si="1"/>
        <v>4</v>
      </c>
      <c r="R12" s="78">
        <f t="shared" si="3"/>
        <v>0</v>
      </c>
      <c r="S12" s="79">
        <v>0</v>
      </c>
      <c r="T12" s="79">
        <v>6</v>
      </c>
      <c r="U12" s="65">
        <f t="shared" si="4"/>
        <v>-6</v>
      </c>
      <c r="V12" s="240" t="s">
        <v>3</v>
      </c>
      <c r="W12" s="67">
        <f>'２月'!D12</f>
        <v>2153</v>
      </c>
      <c r="X12" s="251">
        <f>'２月'!F12:F13</f>
        <v>2360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2488</v>
      </c>
      <c r="E13" s="78">
        <f t="shared" si="5"/>
        <v>-6</v>
      </c>
      <c r="F13" s="227"/>
      <c r="G13" s="222"/>
      <c r="H13" s="79">
        <v>5</v>
      </c>
      <c r="I13" s="79">
        <v>0</v>
      </c>
      <c r="J13" s="79">
        <v>1</v>
      </c>
      <c r="K13" s="79">
        <v>0</v>
      </c>
      <c r="L13" s="83">
        <f t="shared" si="0"/>
        <v>1</v>
      </c>
      <c r="M13" s="79">
        <v>6</v>
      </c>
      <c r="N13" s="79">
        <v>2</v>
      </c>
      <c r="O13" s="79">
        <v>1</v>
      </c>
      <c r="P13" s="79">
        <v>0</v>
      </c>
      <c r="Q13" s="83">
        <f t="shared" si="1"/>
        <v>3</v>
      </c>
      <c r="R13" s="78">
        <f t="shared" si="3"/>
        <v>-2</v>
      </c>
      <c r="S13" s="79">
        <v>0</v>
      </c>
      <c r="T13" s="79">
        <v>3</v>
      </c>
      <c r="U13" s="65">
        <f t="shared" si="4"/>
        <v>-3</v>
      </c>
      <c r="V13" s="240"/>
      <c r="W13" s="67">
        <f>'２月'!D13</f>
        <v>2494</v>
      </c>
      <c r="X13" s="259"/>
    </row>
    <row r="14" spans="1:24" ht="22.5" customHeight="1" x14ac:dyDescent="0.15">
      <c r="A14" s="233" t="s">
        <v>4</v>
      </c>
      <c r="B14" s="224">
        <f>SUM(D14+D15)</f>
        <v>4576</v>
      </c>
      <c r="C14" s="60" t="s">
        <v>10</v>
      </c>
      <c r="D14" s="64">
        <f t="shared" si="2"/>
        <v>2219</v>
      </c>
      <c r="E14" s="78">
        <f t="shared" si="5"/>
        <v>-3</v>
      </c>
      <c r="F14" s="226">
        <f>X14+G14</f>
        <v>1710</v>
      </c>
      <c r="G14" s="222">
        <v>-6</v>
      </c>
      <c r="H14" s="79">
        <v>0</v>
      </c>
      <c r="I14" s="79">
        <v>3</v>
      </c>
      <c r="J14" s="79">
        <v>3</v>
      </c>
      <c r="K14" s="79">
        <v>0</v>
      </c>
      <c r="L14" s="83">
        <f t="shared" si="0"/>
        <v>6</v>
      </c>
      <c r="M14" s="79">
        <v>3</v>
      </c>
      <c r="N14" s="79">
        <v>3</v>
      </c>
      <c r="O14" s="79">
        <v>3</v>
      </c>
      <c r="P14" s="79">
        <v>1</v>
      </c>
      <c r="Q14" s="83">
        <f t="shared" si="1"/>
        <v>7</v>
      </c>
      <c r="R14" s="78">
        <f t="shared" si="3"/>
        <v>-1</v>
      </c>
      <c r="S14" s="79">
        <v>1</v>
      </c>
      <c r="T14" s="79">
        <v>0</v>
      </c>
      <c r="U14" s="65">
        <f t="shared" si="4"/>
        <v>1</v>
      </c>
      <c r="V14" s="240" t="s">
        <v>4</v>
      </c>
      <c r="W14" s="67">
        <f>'２月'!D14</f>
        <v>2222</v>
      </c>
      <c r="X14" s="251">
        <f>'２月'!F14:F15</f>
        <v>1716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2357</v>
      </c>
      <c r="E15" s="78">
        <f t="shared" si="5"/>
        <v>-2</v>
      </c>
      <c r="F15" s="227"/>
      <c r="G15" s="222"/>
      <c r="H15" s="79">
        <v>4</v>
      </c>
      <c r="I15" s="79">
        <v>0</v>
      </c>
      <c r="J15" s="79">
        <v>0</v>
      </c>
      <c r="K15" s="79">
        <v>0</v>
      </c>
      <c r="L15" s="83">
        <f t="shared" si="0"/>
        <v>0</v>
      </c>
      <c r="M15" s="79">
        <v>5</v>
      </c>
      <c r="N15" s="79">
        <v>0</v>
      </c>
      <c r="O15" s="79">
        <v>0</v>
      </c>
      <c r="P15" s="79">
        <v>0</v>
      </c>
      <c r="Q15" s="83">
        <f t="shared" si="1"/>
        <v>0</v>
      </c>
      <c r="R15" s="78">
        <f t="shared" si="3"/>
        <v>0</v>
      </c>
      <c r="S15" s="79">
        <v>1</v>
      </c>
      <c r="T15" s="79">
        <v>2</v>
      </c>
      <c r="U15" s="65">
        <f t="shared" si="4"/>
        <v>-1</v>
      </c>
      <c r="V15" s="240"/>
      <c r="W15" s="67">
        <f>'２月'!D15</f>
        <v>2359</v>
      </c>
      <c r="X15" s="259"/>
    </row>
    <row r="16" spans="1:24" ht="22.5" customHeight="1" x14ac:dyDescent="0.15">
      <c r="A16" s="233" t="s">
        <v>5</v>
      </c>
      <c r="B16" s="224">
        <f>SUM(D16+D17)</f>
        <v>2890</v>
      </c>
      <c r="C16" s="60" t="s">
        <v>10</v>
      </c>
      <c r="D16" s="64">
        <f t="shared" si="2"/>
        <v>1407</v>
      </c>
      <c r="E16" s="78">
        <f t="shared" si="5"/>
        <v>-9</v>
      </c>
      <c r="F16" s="226">
        <f>X16+G16</f>
        <v>1399</v>
      </c>
      <c r="G16" s="222">
        <v>-8</v>
      </c>
      <c r="H16" s="79">
        <v>5</v>
      </c>
      <c r="I16" s="79">
        <v>0</v>
      </c>
      <c r="J16" s="79">
        <v>0</v>
      </c>
      <c r="K16" s="79">
        <v>0</v>
      </c>
      <c r="L16" s="83">
        <f t="shared" si="0"/>
        <v>0</v>
      </c>
      <c r="M16" s="79">
        <v>4</v>
      </c>
      <c r="N16" s="79">
        <v>0</v>
      </c>
      <c r="O16" s="79">
        <v>1</v>
      </c>
      <c r="P16" s="79">
        <v>5</v>
      </c>
      <c r="Q16" s="83">
        <f t="shared" si="1"/>
        <v>6</v>
      </c>
      <c r="R16" s="78">
        <f t="shared" si="3"/>
        <v>-6</v>
      </c>
      <c r="S16" s="79">
        <v>0</v>
      </c>
      <c r="T16" s="79">
        <v>4</v>
      </c>
      <c r="U16" s="65">
        <f t="shared" si="4"/>
        <v>-4</v>
      </c>
      <c r="V16" s="240" t="s">
        <v>5</v>
      </c>
      <c r="W16" s="67">
        <f>'２月'!D16</f>
        <v>1416</v>
      </c>
      <c r="X16" s="251">
        <f>'２月'!F16:F17</f>
        <v>1407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1483</v>
      </c>
      <c r="E17" s="78">
        <f t="shared" si="5"/>
        <v>-13</v>
      </c>
      <c r="F17" s="227"/>
      <c r="G17" s="222"/>
      <c r="H17" s="79">
        <v>2</v>
      </c>
      <c r="I17" s="79">
        <v>0</v>
      </c>
      <c r="J17" s="79">
        <v>0</v>
      </c>
      <c r="K17" s="79">
        <v>0</v>
      </c>
      <c r="L17" s="83">
        <f t="shared" si="0"/>
        <v>0</v>
      </c>
      <c r="M17" s="79">
        <v>7</v>
      </c>
      <c r="N17" s="79">
        <v>1</v>
      </c>
      <c r="O17" s="79">
        <v>2</v>
      </c>
      <c r="P17" s="79">
        <v>0</v>
      </c>
      <c r="Q17" s="83">
        <f t="shared" si="1"/>
        <v>3</v>
      </c>
      <c r="R17" s="78">
        <f t="shared" si="3"/>
        <v>-3</v>
      </c>
      <c r="S17" s="79">
        <v>0</v>
      </c>
      <c r="T17" s="79">
        <v>5</v>
      </c>
      <c r="U17" s="65">
        <f t="shared" si="4"/>
        <v>-5</v>
      </c>
      <c r="V17" s="240"/>
      <c r="W17" s="67">
        <f>'２月'!D17</f>
        <v>1496</v>
      </c>
      <c r="X17" s="259"/>
    </row>
    <row r="18" spans="1:24" ht="22.5" customHeight="1" x14ac:dyDescent="0.15">
      <c r="A18" s="233" t="s">
        <v>6</v>
      </c>
      <c r="B18" s="224">
        <f>SUM(D18+D19)</f>
        <v>704</v>
      </c>
      <c r="C18" s="60" t="s">
        <v>10</v>
      </c>
      <c r="D18" s="64">
        <f t="shared" si="2"/>
        <v>347</v>
      </c>
      <c r="E18" s="78">
        <f t="shared" si="5"/>
        <v>-3</v>
      </c>
      <c r="F18" s="226">
        <f>X18+G18</f>
        <v>336</v>
      </c>
      <c r="G18" s="222">
        <v>-4</v>
      </c>
      <c r="H18" s="79">
        <v>4</v>
      </c>
      <c r="I18" s="79">
        <v>0</v>
      </c>
      <c r="J18" s="79">
        <v>0</v>
      </c>
      <c r="K18" s="79">
        <v>0</v>
      </c>
      <c r="L18" s="83">
        <f t="shared" si="0"/>
        <v>0</v>
      </c>
      <c r="M18" s="79">
        <v>5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2</v>
      </c>
      <c r="U18" s="65">
        <f t="shared" si="4"/>
        <v>-2</v>
      </c>
      <c r="V18" s="240" t="s">
        <v>6</v>
      </c>
      <c r="W18" s="67">
        <f>'２月'!D18</f>
        <v>350</v>
      </c>
      <c r="X18" s="251">
        <f>'２月'!F18:F19</f>
        <v>340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357</v>
      </c>
      <c r="E19" s="78">
        <f t="shared" si="5"/>
        <v>-3</v>
      </c>
      <c r="F19" s="227"/>
      <c r="G19" s="222"/>
      <c r="H19" s="79">
        <v>2</v>
      </c>
      <c r="I19" s="79">
        <v>0</v>
      </c>
      <c r="J19" s="79">
        <v>0</v>
      </c>
      <c r="K19" s="79">
        <v>0</v>
      </c>
      <c r="L19" s="83">
        <f t="shared" si="0"/>
        <v>0</v>
      </c>
      <c r="M19" s="79">
        <v>3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-1</v>
      </c>
      <c r="S19" s="79">
        <v>0</v>
      </c>
      <c r="T19" s="79">
        <v>1</v>
      </c>
      <c r="U19" s="65">
        <f t="shared" si="4"/>
        <v>-1</v>
      </c>
      <c r="V19" s="240"/>
      <c r="W19" s="67">
        <f>'２月'!D19</f>
        <v>360</v>
      </c>
      <c r="X19" s="259"/>
    </row>
    <row r="20" spans="1:24" ht="22.5" customHeight="1" x14ac:dyDescent="0.15">
      <c r="A20" s="233" t="s">
        <v>7</v>
      </c>
      <c r="B20" s="224">
        <f>SUM(D20+D21)</f>
        <v>787</v>
      </c>
      <c r="C20" s="60" t="s">
        <v>10</v>
      </c>
      <c r="D20" s="64">
        <f t="shared" si="2"/>
        <v>353</v>
      </c>
      <c r="E20" s="78">
        <f t="shared" si="5"/>
        <v>-4</v>
      </c>
      <c r="F20" s="226">
        <f>X20+G20</f>
        <v>395</v>
      </c>
      <c r="G20" s="222">
        <v>-1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1</v>
      </c>
      <c r="O20" s="79">
        <v>2</v>
      </c>
      <c r="P20" s="79">
        <v>0</v>
      </c>
      <c r="Q20" s="83">
        <f t="shared" si="1"/>
        <v>3</v>
      </c>
      <c r="R20" s="78">
        <f t="shared" si="3"/>
        <v>-3</v>
      </c>
      <c r="S20" s="79">
        <v>0</v>
      </c>
      <c r="T20" s="79">
        <v>1</v>
      </c>
      <c r="U20" s="65">
        <f t="shared" si="4"/>
        <v>-1</v>
      </c>
      <c r="V20" s="240" t="s">
        <v>7</v>
      </c>
      <c r="W20" s="67">
        <f>'２月'!D20</f>
        <v>357</v>
      </c>
      <c r="X20" s="251">
        <f>'２月'!F20:F21</f>
        <v>396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434</v>
      </c>
      <c r="E21" s="78">
        <f t="shared" si="5"/>
        <v>-1</v>
      </c>
      <c r="F21" s="227"/>
      <c r="G21" s="222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0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1</v>
      </c>
      <c r="U21" s="65">
        <f t="shared" si="4"/>
        <v>-1</v>
      </c>
      <c r="V21" s="240"/>
      <c r="W21" s="67">
        <f>'２月'!D21</f>
        <v>435</v>
      </c>
      <c r="X21" s="259"/>
    </row>
    <row r="22" spans="1:24" ht="22.5" customHeight="1" x14ac:dyDescent="0.15">
      <c r="A22" s="233" t="s">
        <v>8</v>
      </c>
      <c r="B22" s="224">
        <f>SUM(D22+D23)</f>
        <v>3862</v>
      </c>
      <c r="C22" s="60" t="s">
        <v>10</v>
      </c>
      <c r="D22" s="64">
        <f t="shared" si="2"/>
        <v>1791</v>
      </c>
      <c r="E22" s="78">
        <f t="shared" si="5"/>
        <v>-10</v>
      </c>
      <c r="F22" s="226">
        <f>X22+G22</f>
        <v>1559</v>
      </c>
      <c r="G22" s="222">
        <v>-5</v>
      </c>
      <c r="H22" s="79">
        <v>2</v>
      </c>
      <c r="I22" s="79">
        <v>2</v>
      </c>
      <c r="J22" s="79">
        <v>1</v>
      </c>
      <c r="K22" s="79">
        <v>0</v>
      </c>
      <c r="L22" s="83">
        <f t="shared" si="0"/>
        <v>3</v>
      </c>
      <c r="M22" s="79">
        <v>5</v>
      </c>
      <c r="N22" s="79">
        <v>0</v>
      </c>
      <c r="O22" s="79">
        <v>1</v>
      </c>
      <c r="P22" s="79">
        <v>1</v>
      </c>
      <c r="Q22" s="83">
        <f t="shared" si="1"/>
        <v>2</v>
      </c>
      <c r="R22" s="78">
        <f t="shared" si="3"/>
        <v>1</v>
      </c>
      <c r="S22" s="79">
        <v>1</v>
      </c>
      <c r="T22" s="79">
        <v>9</v>
      </c>
      <c r="U22" s="65">
        <f t="shared" si="4"/>
        <v>-8</v>
      </c>
      <c r="V22" s="240" t="s">
        <v>8</v>
      </c>
      <c r="W22" s="67">
        <f>'２月'!D22</f>
        <v>1801</v>
      </c>
      <c r="X22" s="251">
        <f>'２月'!F22:F23</f>
        <v>1564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2071</v>
      </c>
      <c r="E23" s="78">
        <f t="shared" si="5"/>
        <v>-7</v>
      </c>
      <c r="F23" s="227"/>
      <c r="G23" s="222"/>
      <c r="H23" s="79">
        <v>6</v>
      </c>
      <c r="I23" s="79">
        <v>1</v>
      </c>
      <c r="J23" s="79">
        <v>0</v>
      </c>
      <c r="K23" s="79">
        <v>0</v>
      </c>
      <c r="L23" s="83">
        <f t="shared" si="0"/>
        <v>1</v>
      </c>
      <c r="M23" s="79">
        <v>9</v>
      </c>
      <c r="N23" s="79">
        <v>0</v>
      </c>
      <c r="O23" s="79">
        <v>0</v>
      </c>
      <c r="P23" s="79">
        <v>0</v>
      </c>
      <c r="Q23" s="83">
        <f t="shared" si="1"/>
        <v>0</v>
      </c>
      <c r="R23" s="78">
        <f t="shared" si="3"/>
        <v>1</v>
      </c>
      <c r="S23" s="79">
        <v>1</v>
      </c>
      <c r="T23" s="79">
        <v>6</v>
      </c>
      <c r="U23" s="65">
        <f t="shared" si="4"/>
        <v>-5</v>
      </c>
      <c r="V23" s="240"/>
      <c r="W23" s="67">
        <f>'２月'!D23</f>
        <v>2078</v>
      </c>
      <c r="X23" s="259"/>
    </row>
    <row r="24" spans="1:24" ht="22.5" customHeight="1" x14ac:dyDescent="0.15">
      <c r="A24" s="233" t="s">
        <v>9</v>
      </c>
      <c r="B24" s="224">
        <f>SUM(D24+D25)</f>
        <v>8544</v>
      </c>
      <c r="C24" s="60" t="s">
        <v>10</v>
      </c>
      <c r="D24" s="64">
        <f t="shared" si="2"/>
        <v>4029</v>
      </c>
      <c r="E24" s="78">
        <f t="shared" si="5"/>
        <v>-7</v>
      </c>
      <c r="F24" s="226">
        <f>X24+G24</f>
        <v>3633</v>
      </c>
      <c r="G24" s="222">
        <v>0</v>
      </c>
      <c r="H24" s="79">
        <v>13</v>
      </c>
      <c r="I24" s="79">
        <v>3</v>
      </c>
      <c r="J24" s="79">
        <v>8</v>
      </c>
      <c r="K24" s="79">
        <v>0</v>
      </c>
      <c r="L24" s="83">
        <f t="shared" si="0"/>
        <v>11</v>
      </c>
      <c r="M24" s="79">
        <v>13</v>
      </c>
      <c r="N24" s="79">
        <v>2</v>
      </c>
      <c r="O24" s="79">
        <v>4</v>
      </c>
      <c r="P24" s="79">
        <v>3</v>
      </c>
      <c r="Q24" s="83">
        <f t="shared" si="1"/>
        <v>9</v>
      </c>
      <c r="R24" s="78">
        <f t="shared" si="3"/>
        <v>2</v>
      </c>
      <c r="S24" s="79">
        <v>2</v>
      </c>
      <c r="T24" s="79">
        <v>11</v>
      </c>
      <c r="U24" s="65">
        <f t="shared" si="4"/>
        <v>-9</v>
      </c>
      <c r="V24" s="240" t="s">
        <v>9</v>
      </c>
      <c r="W24" s="67">
        <f>'２月'!D24</f>
        <v>4036</v>
      </c>
      <c r="X24" s="259">
        <f>'２月'!F24:F25</f>
        <v>3633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4515</v>
      </c>
      <c r="E25" s="80">
        <f t="shared" si="5"/>
        <v>1</v>
      </c>
      <c r="F25" s="228"/>
      <c r="G25" s="223"/>
      <c r="H25" s="81">
        <v>9</v>
      </c>
      <c r="I25" s="81">
        <v>1</v>
      </c>
      <c r="J25" s="81">
        <v>6</v>
      </c>
      <c r="K25" s="81">
        <v>0</v>
      </c>
      <c r="L25" s="70">
        <f t="shared" si="0"/>
        <v>7</v>
      </c>
      <c r="M25" s="81">
        <v>8</v>
      </c>
      <c r="N25" s="81">
        <v>2</v>
      </c>
      <c r="O25" s="81">
        <v>0</v>
      </c>
      <c r="P25" s="81">
        <v>0</v>
      </c>
      <c r="Q25" s="70">
        <f t="shared" si="1"/>
        <v>2</v>
      </c>
      <c r="R25" s="80">
        <f t="shared" si="3"/>
        <v>5</v>
      </c>
      <c r="S25" s="81">
        <v>2</v>
      </c>
      <c r="T25" s="81">
        <v>7</v>
      </c>
      <c r="U25" s="71">
        <f t="shared" si="4"/>
        <v>-5</v>
      </c>
      <c r="V25" s="241"/>
      <c r="W25" s="72">
        <f>'２月'!D25</f>
        <v>4514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X26"/>
  <sheetViews>
    <sheetView tabSelected="1" zoomScaleNormal="100" workbookViewId="0">
      <pane xSplit="1" ySplit="5" topLeftCell="N6" activePane="bottomRight" state="frozen"/>
      <selection activeCell="G10" sqref="G10:G11"/>
      <selection pane="topRight" activeCell="G10" sqref="G10:G11"/>
      <selection pane="bottomLeft" activeCell="G10" sqref="G10:G11"/>
      <selection pane="bottomRight"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86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2.2959729396169495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50229</v>
      </c>
      <c r="C6" s="57" t="s">
        <v>10</v>
      </c>
      <c r="D6" s="82">
        <f>SUMIF(C8:C44,"男",D8:D44)</f>
        <v>23627</v>
      </c>
      <c r="E6" s="78">
        <f>H6+I6+J6+K6-M6-N6-O6-P6+S6-T6</f>
        <v>-130</v>
      </c>
      <c r="F6" s="230">
        <f>X6+G6</f>
        <v>21877</v>
      </c>
      <c r="G6" s="230">
        <f>SUM(G8:G25)</f>
        <v>-41</v>
      </c>
      <c r="H6" s="82">
        <f>SUMIF(C8:C44,"男",H8:H44)</f>
        <v>111</v>
      </c>
      <c r="I6" s="82">
        <f>SUMIF(C8:C44,"男",I8:I44)</f>
        <v>69</v>
      </c>
      <c r="J6" s="82">
        <f>SUMIF(C8:C44,"男",J8:J44)</f>
        <v>66</v>
      </c>
      <c r="K6" s="82">
        <f>SUMIF(C8:C44,"男",K8:K44)</f>
        <v>0</v>
      </c>
      <c r="L6" s="82">
        <f>SUM(I6:K6)</f>
        <v>135</v>
      </c>
      <c r="M6" s="82">
        <f>SUMIF(C8:C44,"男",M8:M44)</f>
        <v>111</v>
      </c>
      <c r="N6" s="82">
        <f>SUMIF(C8:C44,"男",N8:N44)</f>
        <v>133</v>
      </c>
      <c r="O6" s="82">
        <f>SUMIF(C8:C44,"男",O8:O44)</f>
        <v>102</v>
      </c>
      <c r="P6" s="82">
        <f>SUMIF(C8:C44,"男",P8:P44)</f>
        <v>4</v>
      </c>
      <c r="Q6" s="82">
        <f>SUM(N6:P6)</f>
        <v>239</v>
      </c>
      <c r="R6" s="82">
        <f>SUM(L6-Q6)</f>
        <v>-104</v>
      </c>
      <c r="S6" s="82">
        <f>SUMIF(C8:C44,"男",S8:S44)</f>
        <v>16</v>
      </c>
      <c r="T6" s="82">
        <f>SUMIF(C8:C44,"男",T8:T44)</f>
        <v>42</v>
      </c>
      <c r="U6" s="58">
        <f>SUM(S6-T6)</f>
        <v>-26</v>
      </c>
      <c r="V6" s="256" t="s">
        <v>0</v>
      </c>
      <c r="W6" s="59">
        <f>SUMIF(C8:C43,"男",W8:W44)</f>
        <v>23757</v>
      </c>
      <c r="X6" s="248">
        <f>SUM(X8:X25)</f>
        <v>21918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26602</v>
      </c>
      <c r="E7" s="78">
        <f>H7+I7+J7+K7-M7-N7-O7-P7+S7-T7</f>
        <v>-159</v>
      </c>
      <c r="F7" s="231"/>
      <c r="G7" s="231"/>
      <c r="H7" s="83">
        <f>SUMIF(C8:C45,"女",H8:H45)</f>
        <v>112</v>
      </c>
      <c r="I7" s="83">
        <f>SUMIF(C8:C45,"女",I8:I45)</f>
        <v>66</v>
      </c>
      <c r="J7" s="83">
        <f>SUMIF(C8:C45,"女",J8:J45)</f>
        <v>45</v>
      </c>
      <c r="K7" s="83">
        <f>SUMIF(C8:C45,"女",K8:K45)</f>
        <v>0</v>
      </c>
      <c r="L7" s="78">
        <f>SUM(I7:K7)</f>
        <v>111</v>
      </c>
      <c r="M7" s="83">
        <f>SUMIF(C8:C45,"女",M8:M45)</f>
        <v>112</v>
      </c>
      <c r="N7" s="83">
        <f>SUMIF(C8:C45,"女",N8:N45)</f>
        <v>143</v>
      </c>
      <c r="O7" s="83">
        <f>SUMIF(C8:C45,"女",O8:O45)</f>
        <v>102</v>
      </c>
      <c r="P7" s="83">
        <f>SUMIF(C8:C45,"女",P8:P45)</f>
        <v>0</v>
      </c>
      <c r="Q7" s="83">
        <f t="shared" ref="Q7:Q24" si="0">SUM(N7:P7)</f>
        <v>245</v>
      </c>
      <c r="R7" s="78">
        <f>SUM(L7-Q7)</f>
        <v>-134</v>
      </c>
      <c r="S7" s="78">
        <f>SUMIF(C8:C45,"女",S8:S45)</f>
        <v>14</v>
      </c>
      <c r="T7" s="78">
        <f>SUMIF(C8:C44,"女",T8:T45)</f>
        <v>39</v>
      </c>
      <c r="U7" s="61">
        <f>SUM(S7-T7)</f>
        <v>-25</v>
      </c>
      <c r="V7" s="257"/>
      <c r="W7" s="62">
        <f>SUMIF(C8:C44,"女",W8:W45)</f>
        <v>26761</v>
      </c>
      <c r="X7" s="249"/>
    </row>
    <row r="8" spans="1:24" ht="22.5" customHeight="1" x14ac:dyDescent="0.15">
      <c r="A8" s="238" t="s">
        <v>1</v>
      </c>
      <c r="B8" s="224">
        <f>SUM(D8+D9)</f>
        <v>5555</v>
      </c>
      <c r="C8" s="63" t="s">
        <v>10</v>
      </c>
      <c r="D8" s="64">
        <f>E8+W8</f>
        <v>2546</v>
      </c>
      <c r="E8" s="78">
        <f>H8+I8+J8+K8-M8-N8-O8-P8+S8-T8</f>
        <v>-4</v>
      </c>
      <c r="F8" s="232">
        <f>X8+G8</f>
        <v>2328</v>
      </c>
      <c r="G8" s="229">
        <v>-1</v>
      </c>
      <c r="H8" s="84">
        <v>10</v>
      </c>
      <c r="I8" s="84">
        <v>8</v>
      </c>
      <c r="J8" s="84">
        <v>4</v>
      </c>
      <c r="K8" s="84">
        <v>0</v>
      </c>
      <c r="L8" s="78">
        <f>SUM(I8:K8)</f>
        <v>12</v>
      </c>
      <c r="M8" s="84">
        <v>8</v>
      </c>
      <c r="N8" s="84">
        <v>10</v>
      </c>
      <c r="O8" s="84">
        <v>3</v>
      </c>
      <c r="P8" s="84">
        <v>2</v>
      </c>
      <c r="Q8" s="78">
        <f t="shared" si="0"/>
        <v>15</v>
      </c>
      <c r="R8" s="78">
        <f>SUM(L8-Q8)</f>
        <v>-3</v>
      </c>
      <c r="S8" s="84">
        <v>1</v>
      </c>
      <c r="T8" s="84">
        <v>4</v>
      </c>
      <c r="U8" s="65">
        <f>SUM(S8-T8)</f>
        <v>-3</v>
      </c>
      <c r="V8" s="258" t="s">
        <v>1</v>
      </c>
      <c r="W8" s="66">
        <v>2550</v>
      </c>
      <c r="X8" s="250">
        <v>2329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1">E9+W9</f>
        <v>3009</v>
      </c>
      <c r="E9" s="78">
        <f>H9+I9+J9+K9-M9-N9-O9-P9+S9-T9</f>
        <v>-3</v>
      </c>
      <c r="F9" s="227"/>
      <c r="G9" s="222"/>
      <c r="H9" s="79">
        <v>10</v>
      </c>
      <c r="I9" s="79">
        <v>7</v>
      </c>
      <c r="J9" s="79">
        <v>4</v>
      </c>
      <c r="K9" s="79">
        <v>0</v>
      </c>
      <c r="L9" s="83">
        <f>SUM(I9:K9)</f>
        <v>11</v>
      </c>
      <c r="M9" s="79">
        <v>8</v>
      </c>
      <c r="N9" s="79">
        <v>6</v>
      </c>
      <c r="O9" s="79">
        <v>2</v>
      </c>
      <c r="P9" s="79">
        <v>0</v>
      </c>
      <c r="Q9" s="83">
        <f t="shared" si="0"/>
        <v>8</v>
      </c>
      <c r="R9" s="78">
        <f t="shared" ref="R9:R25" si="2">SUM(L9-Q9)</f>
        <v>3</v>
      </c>
      <c r="S9" s="79">
        <v>2</v>
      </c>
      <c r="T9" s="79">
        <v>10</v>
      </c>
      <c r="U9" s="65">
        <f t="shared" ref="U9:U25" si="3">SUM(S9-T9)</f>
        <v>-8</v>
      </c>
      <c r="V9" s="240"/>
      <c r="W9" s="67">
        <v>3012</v>
      </c>
      <c r="X9" s="251"/>
    </row>
    <row r="10" spans="1:24" ht="22.5" customHeight="1" x14ac:dyDescent="0.15">
      <c r="A10" s="233" t="s">
        <v>2</v>
      </c>
      <c r="B10" s="224">
        <f>SUM(D10+D11)</f>
        <v>18100</v>
      </c>
      <c r="C10" s="60" t="s">
        <v>10</v>
      </c>
      <c r="D10" s="64">
        <f t="shared" si="1"/>
        <v>8525</v>
      </c>
      <c r="E10" s="78">
        <f t="shared" ref="E10:E25" si="4">H10+I10+J10+K10-M10-N10-O10-P10+S10-T10</f>
        <v>-61</v>
      </c>
      <c r="F10" s="226">
        <f>X10+G10</f>
        <v>7955</v>
      </c>
      <c r="G10" s="222">
        <v>-30</v>
      </c>
      <c r="H10" s="79">
        <v>58</v>
      </c>
      <c r="I10" s="79">
        <v>41</v>
      </c>
      <c r="J10" s="79">
        <v>36</v>
      </c>
      <c r="K10" s="79">
        <v>0</v>
      </c>
      <c r="L10" s="83">
        <f t="shared" ref="L10:L25" si="5">SUM(I10:K10)</f>
        <v>77</v>
      </c>
      <c r="M10" s="79">
        <v>48</v>
      </c>
      <c r="N10" s="79">
        <v>87</v>
      </c>
      <c r="O10" s="79">
        <v>58</v>
      </c>
      <c r="P10" s="79">
        <v>1</v>
      </c>
      <c r="Q10" s="83">
        <f t="shared" si="0"/>
        <v>146</v>
      </c>
      <c r="R10" s="78">
        <f t="shared" si="2"/>
        <v>-69</v>
      </c>
      <c r="S10" s="79">
        <v>7</v>
      </c>
      <c r="T10" s="79">
        <v>9</v>
      </c>
      <c r="U10" s="65">
        <f t="shared" si="3"/>
        <v>-2</v>
      </c>
      <c r="V10" s="240" t="s">
        <v>2</v>
      </c>
      <c r="W10" s="67">
        <v>8586</v>
      </c>
      <c r="X10" s="250">
        <v>7985</v>
      </c>
    </row>
    <row r="11" spans="1:24" ht="22.5" customHeight="1" x14ac:dyDescent="0.15">
      <c r="A11" s="233"/>
      <c r="B11" s="225"/>
      <c r="C11" s="60" t="s">
        <v>11</v>
      </c>
      <c r="D11" s="64">
        <f t="shared" si="1"/>
        <v>9575</v>
      </c>
      <c r="E11" s="78">
        <f t="shared" si="4"/>
        <v>-74</v>
      </c>
      <c r="F11" s="227"/>
      <c r="G11" s="222"/>
      <c r="H11" s="79">
        <v>54</v>
      </c>
      <c r="I11" s="79">
        <v>27</v>
      </c>
      <c r="J11" s="79">
        <v>19</v>
      </c>
      <c r="K11" s="79">
        <v>0</v>
      </c>
      <c r="L11" s="83">
        <f t="shared" si="5"/>
        <v>46</v>
      </c>
      <c r="M11" s="79">
        <v>50</v>
      </c>
      <c r="N11" s="79">
        <v>77</v>
      </c>
      <c r="O11" s="79">
        <v>47</v>
      </c>
      <c r="P11" s="79">
        <v>0</v>
      </c>
      <c r="Q11" s="83">
        <f t="shared" si="0"/>
        <v>124</v>
      </c>
      <c r="R11" s="78">
        <f t="shared" si="2"/>
        <v>-78</v>
      </c>
      <c r="S11" s="79">
        <v>7</v>
      </c>
      <c r="T11" s="79">
        <v>7</v>
      </c>
      <c r="U11" s="65">
        <f t="shared" si="3"/>
        <v>0</v>
      </c>
      <c r="V11" s="240"/>
      <c r="W11" s="67">
        <v>9649</v>
      </c>
      <c r="X11" s="251"/>
    </row>
    <row r="12" spans="1:24" ht="22.5" customHeight="1" x14ac:dyDescent="0.15">
      <c r="A12" s="233" t="s">
        <v>3</v>
      </c>
      <c r="B12" s="224">
        <f>SUM(D12+D13)</f>
        <v>4691</v>
      </c>
      <c r="C12" s="60" t="s">
        <v>10</v>
      </c>
      <c r="D12" s="64">
        <f t="shared" si="1"/>
        <v>2156</v>
      </c>
      <c r="E12" s="78">
        <f t="shared" si="4"/>
        <v>-15</v>
      </c>
      <c r="F12" s="226">
        <f>X12+G12</f>
        <v>2380</v>
      </c>
      <c r="G12" s="222">
        <v>-9</v>
      </c>
      <c r="H12" s="79">
        <v>10</v>
      </c>
      <c r="I12" s="79">
        <v>7</v>
      </c>
      <c r="J12" s="79">
        <v>4</v>
      </c>
      <c r="K12" s="79">
        <v>0</v>
      </c>
      <c r="L12" s="83">
        <f t="shared" si="5"/>
        <v>11</v>
      </c>
      <c r="M12" s="79">
        <v>11</v>
      </c>
      <c r="N12" s="79">
        <v>14</v>
      </c>
      <c r="O12" s="79">
        <v>9</v>
      </c>
      <c r="P12" s="79">
        <v>1</v>
      </c>
      <c r="Q12" s="83">
        <f t="shared" si="0"/>
        <v>24</v>
      </c>
      <c r="R12" s="78">
        <f t="shared" si="2"/>
        <v>-13</v>
      </c>
      <c r="S12" s="79">
        <v>1</v>
      </c>
      <c r="T12" s="79">
        <v>2</v>
      </c>
      <c r="U12" s="65">
        <f t="shared" si="3"/>
        <v>-1</v>
      </c>
      <c r="V12" s="240" t="s">
        <v>3</v>
      </c>
      <c r="W12" s="67">
        <v>2171</v>
      </c>
      <c r="X12" s="250">
        <v>2389</v>
      </c>
    </row>
    <row r="13" spans="1:24" ht="22.5" customHeight="1" x14ac:dyDescent="0.15">
      <c r="A13" s="233"/>
      <c r="B13" s="225"/>
      <c r="C13" s="60" t="s">
        <v>11</v>
      </c>
      <c r="D13" s="64">
        <f t="shared" si="1"/>
        <v>2535</v>
      </c>
      <c r="E13" s="78">
        <f t="shared" si="4"/>
        <v>-16</v>
      </c>
      <c r="F13" s="227"/>
      <c r="G13" s="222"/>
      <c r="H13" s="79">
        <v>14</v>
      </c>
      <c r="I13" s="79">
        <v>18</v>
      </c>
      <c r="J13" s="79">
        <v>6</v>
      </c>
      <c r="K13" s="79">
        <v>0</v>
      </c>
      <c r="L13" s="83">
        <f t="shared" si="5"/>
        <v>24</v>
      </c>
      <c r="M13" s="79">
        <v>14</v>
      </c>
      <c r="N13" s="79">
        <v>22</v>
      </c>
      <c r="O13" s="79">
        <v>12</v>
      </c>
      <c r="P13" s="79">
        <v>0</v>
      </c>
      <c r="Q13" s="83">
        <f t="shared" si="0"/>
        <v>34</v>
      </c>
      <c r="R13" s="78">
        <f t="shared" si="2"/>
        <v>-10</v>
      </c>
      <c r="S13" s="79">
        <v>1</v>
      </c>
      <c r="T13" s="79">
        <v>7</v>
      </c>
      <c r="U13" s="65">
        <f t="shared" si="3"/>
        <v>-6</v>
      </c>
      <c r="V13" s="240"/>
      <c r="W13" s="67">
        <v>2551</v>
      </c>
      <c r="X13" s="251"/>
    </row>
    <row r="14" spans="1:24" ht="22.5" customHeight="1" x14ac:dyDescent="0.15">
      <c r="A14" s="233" t="s">
        <v>4</v>
      </c>
      <c r="B14" s="224">
        <f>SUM(D14+D15)</f>
        <v>4627</v>
      </c>
      <c r="C14" s="60" t="s">
        <v>10</v>
      </c>
      <c r="D14" s="64">
        <f t="shared" si="1"/>
        <v>2246</v>
      </c>
      <c r="E14" s="78">
        <f t="shared" si="4"/>
        <v>-6</v>
      </c>
      <c r="F14" s="226">
        <f>X14+G14</f>
        <v>1718</v>
      </c>
      <c r="G14" s="222">
        <v>3</v>
      </c>
      <c r="H14" s="79">
        <v>7</v>
      </c>
      <c r="I14" s="79">
        <v>5</v>
      </c>
      <c r="J14" s="79">
        <v>12</v>
      </c>
      <c r="K14" s="79">
        <v>0</v>
      </c>
      <c r="L14" s="83">
        <f t="shared" si="5"/>
        <v>17</v>
      </c>
      <c r="M14" s="79">
        <v>10</v>
      </c>
      <c r="N14" s="79">
        <v>4</v>
      </c>
      <c r="O14" s="79">
        <v>12</v>
      </c>
      <c r="P14" s="79">
        <v>0</v>
      </c>
      <c r="Q14" s="83">
        <f t="shared" si="0"/>
        <v>16</v>
      </c>
      <c r="R14" s="78">
        <f t="shared" si="2"/>
        <v>1</v>
      </c>
      <c r="S14" s="79">
        <v>2</v>
      </c>
      <c r="T14" s="79">
        <v>6</v>
      </c>
      <c r="U14" s="65">
        <f t="shared" si="3"/>
        <v>-4</v>
      </c>
      <c r="V14" s="240" t="s">
        <v>4</v>
      </c>
      <c r="W14" s="67">
        <v>2252</v>
      </c>
      <c r="X14" s="250">
        <v>1715</v>
      </c>
    </row>
    <row r="15" spans="1:24" ht="22.5" customHeight="1" x14ac:dyDescent="0.15">
      <c r="A15" s="233"/>
      <c r="B15" s="225"/>
      <c r="C15" s="60" t="s">
        <v>11</v>
      </c>
      <c r="D15" s="64">
        <f t="shared" si="1"/>
        <v>2381</v>
      </c>
      <c r="E15" s="78">
        <f t="shared" si="4"/>
        <v>-11</v>
      </c>
      <c r="F15" s="227"/>
      <c r="G15" s="222"/>
      <c r="H15" s="79">
        <v>7</v>
      </c>
      <c r="I15" s="79">
        <v>3</v>
      </c>
      <c r="J15" s="79">
        <v>3</v>
      </c>
      <c r="K15" s="79">
        <v>0</v>
      </c>
      <c r="L15" s="83">
        <f t="shared" si="5"/>
        <v>6</v>
      </c>
      <c r="M15" s="79">
        <v>9</v>
      </c>
      <c r="N15" s="79">
        <v>5</v>
      </c>
      <c r="O15" s="79">
        <v>11</v>
      </c>
      <c r="P15" s="79">
        <v>0</v>
      </c>
      <c r="Q15" s="83">
        <f t="shared" si="0"/>
        <v>16</v>
      </c>
      <c r="R15" s="78">
        <f t="shared" si="2"/>
        <v>-10</v>
      </c>
      <c r="S15" s="79">
        <v>1</v>
      </c>
      <c r="T15" s="79">
        <v>0</v>
      </c>
      <c r="U15" s="65">
        <f t="shared" si="3"/>
        <v>1</v>
      </c>
      <c r="V15" s="240"/>
      <c r="W15" s="67">
        <v>2392</v>
      </c>
      <c r="X15" s="251"/>
    </row>
    <row r="16" spans="1:24" ht="22.5" customHeight="1" x14ac:dyDescent="0.15">
      <c r="A16" s="233" t="s">
        <v>5</v>
      </c>
      <c r="B16" s="224">
        <f>SUM(D16+D17)</f>
        <v>2997</v>
      </c>
      <c r="C16" s="60" t="s">
        <v>10</v>
      </c>
      <c r="D16" s="64">
        <f t="shared" si="1"/>
        <v>1441</v>
      </c>
      <c r="E16" s="78">
        <f t="shared" si="4"/>
        <v>-3</v>
      </c>
      <c r="F16" s="226">
        <f>X16+G16</f>
        <v>1453</v>
      </c>
      <c r="G16" s="222">
        <v>5</v>
      </c>
      <c r="H16" s="79">
        <v>3</v>
      </c>
      <c r="I16" s="79">
        <v>1</v>
      </c>
      <c r="J16" s="79">
        <v>4</v>
      </c>
      <c r="K16" s="79">
        <v>0</v>
      </c>
      <c r="L16" s="83">
        <f t="shared" si="5"/>
        <v>5</v>
      </c>
      <c r="M16" s="79">
        <v>4</v>
      </c>
      <c r="N16" s="79">
        <v>2</v>
      </c>
      <c r="O16" s="79">
        <v>2</v>
      </c>
      <c r="P16" s="79">
        <v>0</v>
      </c>
      <c r="Q16" s="83">
        <f t="shared" si="0"/>
        <v>4</v>
      </c>
      <c r="R16" s="78">
        <f t="shared" si="2"/>
        <v>1</v>
      </c>
      <c r="S16" s="79">
        <v>0</v>
      </c>
      <c r="T16" s="79">
        <v>3</v>
      </c>
      <c r="U16" s="65">
        <f t="shared" si="3"/>
        <v>-3</v>
      </c>
      <c r="V16" s="240" t="s">
        <v>5</v>
      </c>
      <c r="W16" s="67">
        <v>1444</v>
      </c>
      <c r="X16" s="250">
        <v>1448</v>
      </c>
    </row>
    <row r="17" spans="1:24" ht="22.5" customHeight="1" x14ac:dyDescent="0.15">
      <c r="A17" s="233"/>
      <c r="B17" s="225"/>
      <c r="C17" s="60" t="s">
        <v>11</v>
      </c>
      <c r="D17" s="64">
        <f t="shared" si="1"/>
        <v>1556</v>
      </c>
      <c r="E17" s="78">
        <f t="shared" si="4"/>
        <v>-1</v>
      </c>
      <c r="F17" s="227"/>
      <c r="G17" s="222"/>
      <c r="H17" s="79">
        <v>7</v>
      </c>
      <c r="I17" s="79">
        <v>2</v>
      </c>
      <c r="J17" s="79">
        <v>5</v>
      </c>
      <c r="K17" s="79">
        <v>0</v>
      </c>
      <c r="L17" s="83">
        <f t="shared" si="5"/>
        <v>7</v>
      </c>
      <c r="M17" s="79">
        <v>6</v>
      </c>
      <c r="N17" s="79">
        <v>2</v>
      </c>
      <c r="O17" s="79">
        <v>4</v>
      </c>
      <c r="P17" s="79">
        <v>0</v>
      </c>
      <c r="Q17" s="83">
        <f t="shared" si="0"/>
        <v>6</v>
      </c>
      <c r="R17" s="78">
        <f t="shared" si="2"/>
        <v>1</v>
      </c>
      <c r="S17" s="79">
        <v>0</v>
      </c>
      <c r="T17" s="79">
        <v>3</v>
      </c>
      <c r="U17" s="65">
        <f t="shared" si="3"/>
        <v>-3</v>
      </c>
      <c r="V17" s="240"/>
      <c r="W17" s="67">
        <v>1557</v>
      </c>
      <c r="X17" s="251"/>
    </row>
    <row r="18" spans="1:24" ht="22.5" customHeight="1" x14ac:dyDescent="0.15">
      <c r="A18" s="233" t="s">
        <v>6</v>
      </c>
      <c r="B18" s="224">
        <f>SUM(D18+D19)</f>
        <v>748</v>
      </c>
      <c r="C18" s="60" t="s">
        <v>10</v>
      </c>
      <c r="D18" s="64">
        <f t="shared" si="1"/>
        <v>363</v>
      </c>
      <c r="E18" s="78">
        <f t="shared" si="4"/>
        <v>-5</v>
      </c>
      <c r="F18" s="226">
        <f>X18+G18</f>
        <v>349</v>
      </c>
      <c r="G18" s="222">
        <v>-1</v>
      </c>
      <c r="H18" s="79">
        <v>3</v>
      </c>
      <c r="I18" s="79">
        <v>0</v>
      </c>
      <c r="J18" s="79">
        <v>0</v>
      </c>
      <c r="K18" s="79">
        <v>0</v>
      </c>
      <c r="L18" s="83">
        <f t="shared" si="5"/>
        <v>0</v>
      </c>
      <c r="M18" s="79">
        <v>3</v>
      </c>
      <c r="N18" s="79">
        <v>0</v>
      </c>
      <c r="O18" s="79">
        <v>1</v>
      </c>
      <c r="P18" s="79">
        <v>0</v>
      </c>
      <c r="Q18" s="83">
        <f t="shared" si="0"/>
        <v>1</v>
      </c>
      <c r="R18" s="78">
        <f t="shared" si="2"/>
        <v>-1</v>
      </c>
      <c r="S18" s="79">
        <v>0</v>
      </c>
      <c r="T18" s="79">
        <v>4</v>
      </c>
      <c r="U18" s="65">
        <f t="shared" si="3"/>
        <v>-4</v>
      </c>
      <c r="V18" s="240" t="s">
        <v>6</v>
      </c>
      <c r="W18" s="67">
        <v>368</v>
      </c>
      <c r="X18" s="250">
        <v>350</v>
      </c>
    </row>
    <row r="19" spans="1:24" ht="22.5" customHeight="1" x14ac:dyDescent="0.15">
      <c r="A19" s="233"/>
      <c r="B19" s="225"/>
      <c r="C19" s="60" t="s">
        <v>11</v>
      </c>
      <c r="D19" s="64">
        <f t="shared" si="1"/>
        <v>385</v>
      </c>
      <c r="E19" s="78">
        <f t="shared" si="4"/>
        <v>1</v>
      </c>
      <c r="F19" s="227"/>
      <c r="G19" s="222"/>
      <c r="H19" s="79">
        <v>2</v>
      </c>
      <c r="I19" s="79">
        <v>0</v>
      </c>
      <c r="J19" s="79">
        <v>2</v>
      </c>
      <c r="K19" s="79">
        <v>0</v>
      </c>
      <c r="L19" s="83">
        <f t="shared" si="5"/>
        <v>2</v>
      </c>
      <c r="M19" s="79">
        <v>2</v>
      </c>
      <c r="N19" s="79">
        <v>0</v>
      </c>
      <c r="O19" s="79">
        <v>0</v>
      </c>
      <c r="P19" s="79">
        <v>0</v>
      </c>
      <c r="Q19" s="83">
        <f t="shared" si="0"/>
        <v>0</v>
      </c>
      <c r="R19" s="78">
        <f t="shared" si="2"/>
        <v>2</v>
      </c>
      <c r="S19" s="79">
        <v>0</v>
      </c>
      <c r="T19" s="79">
        <v>1</v>
      </c>
      <c r="U19" s="65">
        <f t="shared" si="3"/>
        <v>-1</v>
      </c>
      <c r="V19" s="240"/>
      <c r="W19" s="67">
        <v>384</v>
      </c>
      <c r="X19" s="251"/>
    </row>
    <row r="20" spans="1:24" ht="22.5" customHeight="1" x14ac:dyDescent="0.15">
      <c r="A20" s="233" t="s">
        <v>7</v>
      </c>
      <c r="B20" s="224">
        <f>SUM(D20+D21)</f>
        <v>824</v>
      </c>
      <c r="C20" s="60" t="s">
        <v>10</v>
      </c>
      <c r="D20" s="64">
        <f t="shared" si="1"/>
        <v>371</v>
      </c>
      <c r="E20" s="78">
        <f t="shared" si="4"/>
        <v>0</v>
      </c>
      <c r="F20" s="226">
        <f>X20+G20</f>
        <v>403</v>
      </c>
      <c r="G20" s="222">
        <v>-1</v>
      </c>
      <c r="H20" s="79">
        <v>1</v>
      </c>
      <c r="I20" s="79">
        <v>1</v>
      </c>
      <c r="J20" s="79">
        <v>0</v>
      </c>
      <c r="K20" s="79">
        <v>0</v>
      </c>
      <c r="L20" s="83">
        <f t="shared" si="5"/>
        <v>1</v>
      </c>
      <c r="M20" s="79">
        <v>0</v>
      </c>
      <c r="N20" s="79">
        <v>2</v>
      </c>
      <c r="O20" s="79">
        <v>0</v>
      </c>
      <c r="P20" s="79">
        <v>0</v>
      </c>
      <c r="Q20" s="83">
        <f t="shared" si="0"/>
        <v>2</v>
      </c>
      <c r="R20" s="78">
        <f t="shared" si="2"/>
        <v>-1</v>
      </c>
      <c r="S20" s="79">
        <v>0</v>
      </c>
      <c r="T20" s="79">
        <v>0</v>
      </c>
      <c r="U20" s="65">
        <f t="shared" si="3"/>
        <v>0</v>
      </c>
      <c r="V20" s="240" t="s">
        <v>7</v>
      </c>
      <c r="W20" s="67">
        <v>371</v>
      </c>
      <c r="X20" s="250">
        <v>404</v>
      </c>
    </row>
    <row r="21" spans="1:24" ht="22.5" customHeight="1" x14ac:dyDescent="0.15">
      <c r="A21" s="233"/>
      <c r="B21" s="225"/>
      <c r="C21" s="60" t="s">
        <v>11</v>
      </c>
      <c r="D21" s="64">
        <f t="shared" si="1"/>
        <v>453</v>
      </c>
      <c r="E21" s="78">
        <f t="shared" si="4"/>
        <v>-1</v>
      </c>
      <c r="F21" s="227"/>
      <c r="G21" s="222"/>
      <c r="H21" s="79">
        <v>2</v>
      </c>
      <c r="I21" s="79">
        <v>1</v>
      </c>
      <c r="J21" s="79">
        <v>0</v>
      </c>
      <c r="K21" s="79">
        <v>0</v>
      </c>
      <c r="L21" s="83">
        <f t="shared" si="5"/>
        <v>1</v>
      </c>
      <c r="M21" s="79">
        <v>1</v>
      </c>
      <c r="N21" s="79">
        <v>4</v>
      </c>
      <c r="O21" s="79">
        <v>0</v>
      </c>
      <c r="P21" s="79">
        <v>0</v>
      </c>
      <c r="Q21" s="83">
        <f t="shared" si="0"/>
        <v>4</v>
      </c>
      <c r="R21" s="78">
        <f t="shared" si="2"/>
        <v>-3</v>
      </c>
      <c r="S21" s="79">
        <v>1</v>
      </c>
      <c r="T21" s="79">
        <v>0</v>
      </c>
      <c r="U21" s="65">
        <f t="shared" si="3"/>
        <v>1</v>
      </c>
      <c r="V21" s="240"/>
      <c r="W21" s="67">
        <v>454</v>
      </c>
      <c r="X21" s="251"/>
    </row>
    <row r="22" spans="1:24" ht="22.5" customHeight="1" x14ac:dyDescent="0.15">
      <c r="A22" s="233" t="s">
        <v>8</v>
      </c>
      <c r="B22" s="224">
        <f>SUM(D22+D23)</f>
        <v>3930</v>
      </c>
      <c r="C22" s="60" t="s">
        <v>10</v>
      </c>
      <c r="D22" s="64">
        <f t="shared" si="1"/>
        <v>1829</v>
      </c>
      <c r="E22" s="78">
        <f t="shared" si="4"/>
        <v>-4</v>
      </c>
      <c r="F22" s="226">
        <f>X22+G22</f>
        <v>1572</v>
      </c>
      <c r="G22" s="222">
        <v>6</v>
      </c>
      <c r="H22" s="79">
        <v>5</v>
      </c>
      <c r="I22" s="79">
        <v>2</v>
      </c>
      <c r="J22" s="79">
        <v>3</v>
      </c>
      <c r="K22" s="79">
        <v>0</v>
      </c>
      <c r="L22" s="83">
        <f t="shared" si="5"/>
        <v>5</v>
      </c>
      <c r="M22" s="79">
        <v>6</v>
      </c>
      <c r="N22" s="79">
        <v>3</v>
      </c>
      <c r="O22" s="79">
        <v>3</v>
      </c>
      <c r="P22" s="79">
        <v>0</v>
      </c>
      <c r="Q22" s="83">
        <f t="shared" si="0"/>
        <v>6</v>
      </c>
      <c r="R22" s="78">
        <f t="shared" si="2"/>
        <v>-1</v>
      </c>
      <c r="S22" s="79">
        <v>0</v>
      </c>
      <c r="T22" s="79">
        <v>2</v>
      </c>
      <c r="U22" s="65">
        <f t="shared" si="3"/>
        <v>-2</v>
      </c>
      <c r="V22" s="240" t="s">
        <v>8</v>
      </c>
      <c r="W22" s="67">
        <v>1833</v>
      </c>
      <c r="X22" s="250">
        <v>1566</v>
      </c>
    </row>
    <row r="23" spans="1:24" ht="22.5" customHeight="1" x14ac:dyDescent="0.15">
      <c r="A23" s="233"/>
      <c r="B23" s="225"/>
      <c r="C23" s="60" t="s">
        <v>11</v>
      </c>
      <c r="D23" s="64">
        <f t="shared" si="1"/>
        <v>2101</v>
      </c>
      <c r="E23" s="78">
        <f t="shared" si="4"/>
        <v>-15</v>
      </c>
      <c r="F23" s="227"/>
      <c r="G23" s="222"/>
      <c r="H23" s="79">
        <v>7</v>
      </c>
      <c r="I23" s="79">
        <v>4</v>
      </c>
      <c r="J23" s="79">
        <v>3</v>
      </c>
      <c r="K23" s="79">
        <v>0</v>
      </c>
      <c r="L23" s="83">
        <f t="shared" si="5"/>
        <v>7</v>
      </c>
      <c r="M23" s="79">
        <v>11</v>
      </c>
      <c r="N23" s="79">
        <v>5</v>
      </c>
      <c r="O23" s="79">
        <v>11</v>
      </c>
      <c r="P23" s="79">
        <v>0</v>
      </c>
      <c r="Q23" s="83">
        <f t="shared" si="0"/>
        <v>16</v>
      </c>
      <c r="R23" s="78">
        <f t="shared" si="2"/>
        <v>-9</v>
      </c>
      <c r="S23" s="79">
        <v>1</v>
      </c>
      <c r="T23" s="79">
        <v>3</v>
      </c>
      <c r="U23" s="65">
        <f t="shared" si="3"/>
        <v>-2</v>
      </c>
      <c r="V23" s="240"/>
      <c r="W23" s="67">
        <v>2116</v>
      </c>
      <c r="X23" s="251"/>
    </row>
    <row r="24" spans="1:24" ht="22.5" customHeight="1" x14ac:dyDescent="0.15">
      <c r="A24" s="233" t="s">
        <v>9</v>
      </c>
      <c r="B24" s="224">
        <f>SUM(D24+D25)</f>
        <v>8757</v>
      </c>
      <c r="C24" s="60" t="s">
        <v>10</v>
      </c>
      <c r="D24" s="64">
        <f t="shared" si="1"/>
        <v>4150</v>
      </c>
      <c r="E24" s="78">
        <f t="shared" si="4"/>
        <v>-32</v>
      </c>
      <c r="F24" s="226">
        <f>X24+G24</f>
        <v>3719</v>
      </c>
      <c r="G24" s="222">
        <v>-13</v>
      </c>
      <c r="H24" s="79">
        <v>14</v>
      </c>
      <c r="I24" s="79">
        <v>4</v>
      </c>
      <c r="J24" s="79">
        <v>3</v>
      </c>
      <c r="K24" s="79">
        <v>0</v>
      </c>
      <c r="L24" s="83">
        <f t="shared" si="5"/>
        <v>7</v>
      </c>
      <c r="M24" s="79">
        <v>21</v>
      </c>
      <c r="N24" s="79">
        <v>11</v>
      </c>
      <c r="O24" s="79">
        <v>14</v>
      </c>
      <c r="P24" s="79">
        <v>0</v>
      </c>
      <c r="Q24" s="83">
        <f t="shared" si="0"/>
        <v>25</v>
      </c>
      <c r="R24" s="78">
        <f t="shared" si="2"/>
        <v>-18</v>
      </c>
      <c r="S24" s="79">
        <v>5</v>
      </c>
      <c r="T24" s="79">
        <v>12</v>
      </c>
      <c r="U24" s="65">
        <f t="shared" si="3"/>
        <v>-7</v>
      </c>
      <c r="V24" s="240" t="s">
        <v>9</v>
      </c>
      <c r="W24" s="67">
        <v>4182</v>
      </c>
      <c r="X24" s="250">
        <v>3732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1"/>
        <v>4607</v>
      </c>
      <c r="E25" s="80">
        <f t="shared" si="4"/>
        <v>-39</v>
      </c>
      <c r="F25" s="228"/>
      <c r="G25" s="223"/>
      <c r="H25" s="81">
        <v>9</v>
      </c>
      <c r="I25" s="81">
        <v>4</v>
      </c>
      <c r="J25" s="81">
        <v>3</v>
      </c>
      <c r="K25" s="81">
        <v>0</v>
      </c>
      <c r="L25" s="70">
        <f t="shared" si="5"/>
        <v>7</v>
      </c>
      <c r="M25" s="81">
        <v>11</v>
      </c>
      <c r="N25" s="81">
        <v>22</v>
      </c>
      <c r="O25" s="81">
        <v>15</v>
      </c>
      <c r="P25" s="81">
        <v>0</v>
      </c>
      <c r="Q25" s="70">
        <f>SUM(N25:P25)</f>
        <v>37</v>
      </c>
      <c r="R25" s="80">
        <f t="shared" si="2"/>
        <v>-30</v>
      </c>
      <c r="S25" s="81">
        <v>1</v>
      </c>
      <c r="T25" s="81">
        <v>8</v>
      </c>
      <c r="U25" s="71">
        <f t="shared" si="3"/>
        <v>-7</v>
      </c>
      <c r="V25" s="241"/>
      <c r="W25" s="72">
        <v>4646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V16:V17"/>
    <mergeCell ref="V18:V19"/>
    <mergeCell ref="V20:V21"/>
    <mergeCell ref="V3:V5"/>
    <mergeCell ref="V6:V7"/>
    <mergeCell ref="V8:V9"/>
    <mergeCell ref="V10:V11"/>
    <mergeCell ref="V12:V13"/>
    <mergeCell ref="V24:V25"/>
    <mergeCell ref="W3:X3"/>
    <mergeCell ref="W4:W5"/>
    <mergeCell ref="X4:X5"/>
    <mergeCell ref="X6:X7"/>
    <mergeCell ref="X8:X9"/>
    <mergeCell ref="X10:X11"/>
    <mergeCell ref="X12:X13"/>
    <mergeCell ref="X14:X15"/>
    <mergeCell ref="X16:X17"/>
    <mergeCell ref="X18:X19"/>
    <mergeCell ref="X20:X21"/>
    <mergeCell ref="X22:X23"/>
    <mergeCell ref="X24:X25"/>
    <mergeCell ref="V14:V15"/>
    <mergeCell ref="V22:V23"/>
    <mergeCell ref="G14:G15"/>
    <mergeCell ref="A22:A23"/>
    <mergeCell ref="G16:G17"/>
    <mergeCell ref="G12:G13"/>
    <mergeCell ref="G18:G19"/>
    <mergeCell ref="A20:A21"/>
    <mergeCell ref="A12:A13"/>
    <mergeCell ref="A14:A15"/>
    <mergeCell ref="A16:A17"/>
    <mergeCell ref="A18:A19"/>
    <mergeCell ref="F12:F13"/>
    <mergeCell ref="F14:F15"/>
    <mergeCell ref="F16:F17"/>
    <mergeCell ref="F18:F19"/>
    <mergeCell ref="A24:A25"/>
    <mergeCell ref="B6:B7"/>
    <mergeCell ref="B12:B13"/>
    <mergeCell ref="B18:B19"/>
    <mergeCell ref="B16:B17"/>
    <mergeCell ref="A6:A7"/>
    <mergeCell ref="A8:A9"/>
    <mergeCell ref="B24:B25"/>
    <mergeCell ref="A10:A11"/>
    <mergeCell ref="B14:B15"/>
    <mergeCell ref="B8:B9"/>
    <mergeCell ref="G8:G9"/>
    <mergeCell ref="B10:B11"/>
    <mergeCell ref="G10:G11"/>
    <mergeCell ref="G6:G7"/>
    <mergeCell ref="F6:F7"/>
    <mergeCell ref="F8:F9"/>
    <mergeCell ref="F10:F11"/>
    <mergeCell ref="G24:G25"/>
    <mergeCell ref="B20:B21"/>
    <mergeCell ref="G20:G21"/>
    <mergeCell ref="B22:B23"/>
    <mergeCell ref="G22:G23"/>
    <mergeCell ref="F20:F21"/>
    <mergeCell ref="F22:F23"/>
    <mergeCell ref="F24:F25"/>
    <mergeCell ref="O2:R2"/>
    <mergeCell ref="S4:S5"/>
    <mergeCell ref="T4:T5"/>
    <mergeCell ref="B3:B5"/>
    <mergeCell ref="B1:E1"/>
    <mergeCell ref="B2:E2"/>
    <mergeCell ref="C3:D5"/>
    <mergeCell ref="F3:F5"/>
    <mergeCell ref="U4:U5"/>
    <mergeCell ref="S3:U3"/>
    <mergeCell ref="A3:A5"/>
    <mergeCell ref="E3:E5"/>
    <mergeCell ref="R4:R5"/>
    <mergeCell ref="H3:R3"/>
    <mergeCell ref="G3:G5"/>
    <mergeCell ref="H4:K4"/>
    <mergeCell ref="L4:L5"/>
    <mergeCell ref="M4:P4"/>
    <mergeCell ref="Q4:Q5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6"/>
  <sheetViews>
    <sheetView tabSelected="1" zoomScaleNormal="100" workbookViewId="0">
      <pane xSplit="1" ySplit="5" topLeftCell="B33" activePane="bottomRight" state="frozen"/>
      <selection activeCell="G10" sqref="G10:G11"/>
      <selection pane="topRight" activeCell="G10" sqref="G10:G11"/>
      <selection pane="bottomLeft" activeCell="G10" sqref="G10:G11"/>
      <selection pane="bottomRight"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87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2.28786079649251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50095</v>
      </c>
      <c r="C6" s="57" t="s">
        <v>10</v>
      </c>
      <c r="D6" s="82">
        <f>SUMIF(C8:C44,"男",D8:D44)</f>
        <v>23566</v>
      </c>
      <c r="E6" s="78">
        <f>H6+I6+J6+K6-M6-N6-O6-P6+S6-T6</f>
        <v>-61</v>
      </c>
      <c r="F6" s="230">
        <f>X6+G6</f>
        <v>21896</v>
      </c>
      <c r="G6" s="230">
        <f>SUM(G8:G25)</f>
        <v>19</v>
      </c>
      <c r="H6" s="82">
        <f>SUMIF(C8:C44,"男",H8:H44)</f>
        <v>95</v>
      </c>
      <c r="I6" s="82">
        <f>SUMIF(C8:C44,"男",I8:I44)</f>
        <v>82</v>
      </c>
      <c r="J6" s="82">
        <f>SUMIF(C8:C44,"男",J8:J44)</f>
        <v>53</v>
      </c>
      <c r="K6" s="82">
        <f>SUMIF(C8:C44,"男",K8:K44)</f>
        <v>0</v>
      </c>
      <c r="L6" s="82">
        <f>SUM(I6:K6)</f>
        <v>135</v>
      </c>
      <c r="M6" s="82">
        <f>SUMIF(C8:C44,"男",M8:M44)</f>
        <v>95</v>
      </c>
      <c r="N6" s="82">
        <f>SUMIF(C8:C44,"男",N8:N44)</f>
        <v>111</v>
      </c>
      <c r="O6" s="82">
        <f>SUMIF(C8:C44,"男",O8:O44)</f>
        <v>60</v>
      </c>
      <c r="P6" s="82">
        <f>SUMIF(C8:C44,"男",P8:P44)</f>
        <v>1</v>
      </c>
      <c r="Q6" s="82">
        <f>SUM(N6:P6)</f>
        <v>172</v>
      </c>
      <c r="R6" s="82">
        <f>SUM(L6-Q6)</f>
        <v>-37</v>
      </c>
      <c r="S6" s="82">
        <f>SUMIF(C8:C44,"男",S8:S44)</f>
        <v>12</v>
      </c>
      <c r="T6" s="82">
        <f>SUMIF(C8:C44,"男",T8:T44)</f>
        <v>36</v>
      </c>
      <c r="U6" s="58">
        <f>SUM(S6-T6)</f>
        <v>-24</v>
      </c>
      <c r="V6" s="256" t="s">
        <v>0</v>
      </c>
      <c r="W6" s="59">
        <f>SUMIF(C8:C25,"男",W8:W25)</f>
        <v>23627</v>
      </c>
      <c r="X6" s="248">
        <f>SUM(X8:X25)</f>
        <v>21877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26529</v>
      </c>
      <c r="E7" s="78">
        <f>H7+I7+J7+K7-M7-N7-O7-P7+S7-T7</f>
        <v>-73</v>
      </c>
      <c r="F7" s="231"/>
      <c r="G7" s="231"/>
      <c r="H7" s="83">
        <f>SUMIF(C8:C45,"女",H8:H45)</f>
        <v>94</v>
      </c>
      <c r="I7" s="83">
        <f>SUMIF(C8:C45,"女",I8:I45)</f>
        <v>79</v>
      </c>
      <c r="J7" s="83">
        <f>SUMIF(C8:C45,"女",J8:J45)</f>
        <v>36</v>
      </c>
      <c r="K7" s="83">
        <f>SUMIF(C8:C45,"女",K8:K45)</f>
        <v>0</v>
      </c>
      <c r="L7" s="78">
        <f>SUM(I7:K7)</f>
        <v>115</v>
      </c>
      <c r="M7" s="83">
        <f>SUMIF(C8:C45,"女",M8:M45)</f>
        <v>94</v>
      </c>
      <c r="N7" s="83">
        <f>SUMIF(C8:C45,"女",N8:N45)</f>
        <v>106</v>
      </c>
      <c r="O7" s="83">
        <f>SUMIF(C8:C45,"女",O8:O45)</f>
        <v>54</v>
      </c>
      <c r="P7" s="83">
        <f>SUMIF(C8:C45,"女",P8:P45)</f>
        <v>0</v>
      </c>
      <c r="Q7" s="83">
        <f t="shared" ref="Q7:Q25" si="0">SUM(N7:P7)</f>
        <v>160</v>
      </c>
      <c r="R7" s="78">
        <f>SUM(L7-Q7)</f>
        <v>-45</v>
      </c>
      <c r="S7" s="78">
        <f>SUMIF(C8:C45,"女",S8:S45)</f>
        <v>12</v>
      </c>
      <c r="T7" s="78">
        <f>SUMIF(C8:C44,"女",T8:T45)</f>
        <v>40</v>
      </c>
      <c r="U7" s="61">
        <f>SUM(S7-T7)</f>
        <v>-28</v>
      </c>
      <c r="V7" s="257"/>
      <c r="W7" s="62">
        <f>SUMIF(C8:C25,"女",W8:W25)</f>
        <v>26602</v>
      </c>
      <c r="X7" s="249"/>
    </row>
    <row r="8" spans="1:24" ht="22.5" customHeight="1" x14ac:dyDescent="0.15">
      <c r="A8" s="238" t="s">
        <v>1</v>
      </c>
      <c r="B8" s="224">
        <f>SUM(D8+D9)</f>
        <v>5536</v>
      </c>
      <c r="C8" s="63" t="s">
        <v>10</v>
      </c>
      <c r="D8" s="64">
        <f>E8+W8</f>
        <v>2528</v>
      </c>
      <c r="E8" s="78">
        <f>H8+I8+J8+K8-M8-N8-O8-P8+S8-T8</f>
        <v>-18</v>
      </c>
      <c r="F8" s="232">
        <f>X8+G8</f>
        <v>2325</v>
      </c>
      <c r="G8" s="229">
        <v>-3</v>
      </c>
      <c r="H8" s="84">
        <v>4</v>
      </c>
      <c r="I8" s="84">
        <v>3</v>
      </c>
      <c r="J8" s="84">
        <v>7</v>
      </c>
      <c r="K8" s="84">
        <v>0</v>
      </c>
      <c r="L8" s="78">
        <f>SUM(I8:K8)</f>
        <v>10</v>
      </c>
      <c r="M8" s="84">
        <v>8</v>
      </c>
      <c r="N8" s="84">
        <v>8</v>
      </c>
      <c r="O8" s="84">
        <v>7</v>
      </c>
      <c r="P8" s="84">
        <v>0</v>
      </c>
      <c r="Q8" s="78">
        <f t="shared" si="0"/>
        <v>15</v>
      </c>
      <c r="R8" s="78">
        <f>SUM(L8-Q8)</f>
        <v>-5</v>
      </c>
      <c r="S8" s="84">
        <v>0</v>
      </c>
      <c r="T8" s="84">
        <v>9</v>
      </c>
      <c r="U8" s="65">
        <f>SUM(S8-T8)</f>
        <v>-9</v>
      </c>
      <c r="V8" s="258" t="s">
        <v>1</v>
      </c>
      <c r="W8" s="66">
        <f>'４月'!D8</f>
        <v>2546</v>
      </c>
      <c r="X8" s="251">
        <f>'４月'!F8:F9</f>
        <v>2328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1">E9+W9</f>
        <v>3008</v>
      </c>
      <c r="E9" s="78">
        <f>H9+I9+J9+K9-M9-N9-O9-P9+S9-T9</f>
        <v>-1</v>
      </c>
      <c r="F9" s="227"/>
      <c r="G9" s="222"/>
      <c r="H9" s="79">
        <v>7</v>
      </c>
      <c r="I9" s="79">
        <v>2</v>
      </c>
      <c r="J9" s="79">
        <v>10</v>
      </c>
      <c r="K9" s="79">
        <v>0</v>
      </c>
      <c r="L9" s="83">
        <f t="shared" ref="L9:L25" si="2">SUM(I9:K9)</f>
        <v>12</v>
      </c>
      <c r="M9" s="79">
        <v>4</v>
      </c>
      <c r="N9" s="79">
        <v>5</v>
      </c>
      <c r="O9" s="79">
        <v>9</v>
      </c>
      <c r="P9" s="79">
        <v>0</v>
      </c>
      <c r="Q9" s="83">
        <f t="shared" si="0"/>
        <v>14</v>
      </c>
      <c r="R9" s="78">
        <f t="shared" ref="R9:R25" si="3">SUM(L9-Q9)</f>
        <v>-2</v>
      </c>
      <c r="S9" s="79">
        <v>3</v>
      </c>
      <c r="T9" s="79">
        <v>5</v>
      </c>
      <c r="U9" s="65">
        <f t="shared" ref="U9:U25" si="4">SUM(S9-T9)</f>
        <v>-2</v>
      </c>
      <c r="V9" s="240"/>
      <c r="W9" s="66">
        <f>'４月'!D9</f>
        <v>3009</v>
      </c>
      <c r="X9" s="259"/>
    </row>
    <row r="10" spans="1:24" ht="22.5" customHeight="1" x14ac:dyDescent="0.15">
      <c r="A10" s="233" t="s">
        <v>2</v>
      </c>
      <c r="B10" s="224">
        <f>SUM(D10+D11)</f>
        <v>18054</v>
      </c>
      <c r="C10" s="60" t="s">
        <v>10</v>
      </c>
      <c r="D10" s="64">
        <f t="shared" si="1"/>
        <v>8516</v>
      </c>
      <c r="E10" s="78">
        <f t="shared" ref="E10:E25" si="5">H10+I10+J10+K10-M10-N10-O10-P10+S10-T10</f>
        <v>-9</v>
      </c>
      <c r="F10" s="226">
        <f>X10+G10</f>
        <v>7975</v>
      </c>
      <c r="G10" s="222">
        <v>20</v>
      </c>
      <c r="H10" s="79">
        <v>44</v>
      </c>
      <c r="I10" s="79">
        <v>54</v>
      </c>
      <c r="J10" s="79">
        <v>32</v>
      </c>
      <c r="K10" s="79">
        <v>0</v>
      </c>
      <c r="L10" s="83">
        <f t="shared" si="2"/>
        <v>86</v>
      </c>
      <c r="M10" s="79">
        <v>35</v>
      </c>
      <c r="N10" s="79">
        <v>72</v>
      </c>
      <c r="O10" s="79">
        <v>29</v>
      </c>
      <c r="P10" s="79">
        <v>0</v>
      </c>
      <c r="Q10" s="83">
        <f t="shared" si="0"/>
        <v>101</v>
      </c>
      <c r="R10" s="78">
        <f t="shared" si="3"/>
        <v>-15</v>
      </c>
      <c r="S10" s="79">
        <v>4</v>
      </c>
      <c r="T10" s="79">
        <v>7</v>
      </c>
      <c r="U10" s="65">
        <f t="shared" si="4"/>
        <v>-3</v>
      </c>
      <c r="V10" s="240" t="s">
        <v>2</v>
      </c>
      <c r="W10" s="67">
        <f>'４月'!D10</f>
        <v>8525</v>
      </c>
      <c r="X10" s="250">
        <f>'４月'!F10:F11</f>
        <v>7955</v>
      </c>
    </row>
    <row r="11" spans="1:24" ht="22.5" customHeight="1" x14ac:dyDescent="0.15">
      <c r="A11" s="233"/>
      <c r="B11" s="225"/>
      <c r="C11" s="60" t="s">
        <v>11</v>
      </c>
      <c r="D11" s="64">
        <f t="shared" si="1"/>
        <v>9538</v>
      </c>
      <c r="E11" s="78">
        <f t="shared" si="5"/>
        <v>-37</v>
      </c>
      <c r="F11" s="227"/>
      <c r="G11" s="222"/>
      <c r="H11" s="79">
        <v>36</v>
      </c>
      <c r="I11" s="79">
        <v>56</v>
      </c>
      <c r="J11" s="79">
        <v>13</v>
      </c>
      <c r="K11" s="79">
        <v>0</v>
      </c>
      <c r="L11" s="83">
        <f t="shared" si="2"/>
        <v>69</v>
      </c>
      <c r="M11" s="79">
        <v>44</v>
      </c>
      <c r="N11" s="79">
        <v>72</v>
      </c>
      <c r="O11" s="79">
        <v>18</v>
      </c>
      <c r="P11" s="79">
        <v>0</v>
      </c>
      <c r="Q11" s="83">
        <f t="shared" si="0"/>
        <v>90</v>
      </c>
      <c r="R11" s="78">
        <f t="shared" si="3"/>
        <v>-21</v>
      </c>
      <c r="S11" s="79">
        <v>6</v>
      </c>
      <c r="T11" s="79">
        <v>14</v>
      </c>
      <c r="U11" s="65">
        <f t="shared" si="4"/>
        <v>-8</v>
      </c>
      <c r="V11" s="240"/>
      <c r="W11" s="67">
        <f>'４月'!D11</f>
        <v>9575</v>
      </c>
      <c r="X11" s="251"/>
    </row>
    <row r="12" spans="1:24" ht="22.5" customHeight="1" x14ac:dyDescent="0.15">
      <c r="A12" s="233" t="s">
        <v>3</v>
      </c>
      <c r="B12" s="224">
        <f>SUM(D12+D13)</f>
        <v>4698</v>
      </c>
      <c r="C12" s="60" t="s">
        <v>10</v>
      </c>
      <c r="D12" s="64">
        <f t="shared" si="1"/>
        <v>2160</v>
      </c>
      <c r="E12" s="78">
        <f t="shared" si="5"/>
        <v>4</v>
      </c>
      <c r="F12" s="226">
        <f>X12+G12</f>
        <v>2387</v>
      </c>
      <c r="G12" s="222">
        <v>7</v>
      </c>
      <c r="H12" s="79">
        <v>15</v>
      </c>
      <c r="I12" s="79">
        <v>7</v>
      </c>
      <c r="J12" s="79">
        <v>5</v>
      </c>
      <c r="K12" s="79">
        <v>0</v>
      </c>
      <c r="L12" s="83">
        <f t="shared" si="2"/>
        <v>12</v>
      </c>
      <c r="M12" s="79">
        <v>10</v>
      </c>
      <c r="N12" s="79">
        <v>9</v>
      </c>
      <c r="O12" s="79">
        <v>5</v>
      </c>
      <c r="P12" s="79">
        <v>0</v>
      </c>
      <c r="Q12" s="83">
        <f t="shared" si="0"/>
        <v>14</v>
      </c>
      <c r="R12" s="78">
        <f t="shared" si="3"/>
        <v>-2</v>
      </c>
      <c r="S12" s="79">
        <v>2</v>
      </c>
      <c r="T12" s="79">
        <v>1</v>
      </c>
      <c r="U12" s="65">
        <f t="shared" si="4"/>
        <v>1</v>
      </c>
      <c r="V12" s="240" t="s">
        <v>3</v>
      </c>
      <c r="W12" s="67">
        <f>'４月'!D12</f>
        <v>2156</v>
      </c>
      <c r="X12" s="250">
        <f>'４月'!F12:F13</f>
        <v>2380</v>
      </c>
    </row>
    <row r="13" spans="1:24" ht="22.5" customHeight="1" x14ac:dyDescent="0.15">
      <c r="A13" s="233"/>
      <c r="B13" s="225"/>
      <c r="C13" s="60" t="s">
        <v>11</v>
      </c>
      <c r="D13" s="64">
        <f t="shared" si="1"/>
        <v>2538</v>
      </c>
      <c r="E13" s="78">
        <f t="shared" si="5"/>
        <v>3</v>
      </c>
      <c r="F13" s="227"/>
      <c r="G13" s="222"/>
      <c r="H13" s="79">
        <v>17</v>
      </c>
      <c r="I13" s="79">
        <v>4</v>
      </c>
      <c r="J13" s="79">
        <v>5</v>
      </c>
      <c r="K13" s="79">
        <v>0</v>
      </c>
      <c r="L13" s="83">
        <f t="shared" si="2"/>
        <v>9</v>
      </c>
      <c r="M13" s="79">
        <v>11</v>
      </c>
      <c r="N13" s="79">
        <v>5</v>
      </c>
      <c r="O13" s="79">
        <v>4</v>
      </c>
      <c r="P13" s="79">
        <v>0</v>
      </c>
      <c r="Q13" s="83">
        <f t="shared" si="0"/>
        <v>9</v>
      </c>
      <c r="R13" s="78">
        <f t="shared" si="3"/>
        <v>0</v>
      </c>
      <c r="S13" s="79">
        <v>0</v>
      </c>
      <c r="T13" s="79">
        <v>3</v>
      </c>
      <c r="U13" s="65">
        <f t="shared" si="4"/>
        <v>-3</v>
      </c>
      <c r="V13" s="240"/>
      <c r="W13" s="67">
        <f>'４月'!D13</f>
        <v>2535</v>
      </c>
      <c r="X13" s="251"/>
    </row>
    <row r="14" spans="1:24" ht="22.5" customHeight="1" x14ac:dyDescent="0.15">
      <c r="A14" s="233" t="s">
        <v>4</v>
      </c>
      <c r="B14" s="224">
        <f>SUM(D14+D15)</f>
        <v>4610</v>
      </c>
      <c r="C14" s="60" t="s">
        <v>10</v>
      </c>
      <c r="D14" s="64">
        <f>E14+W14</f>
        <v>2234</v>
      </c>
      <c r="E14" s="78">
        <f t="shared" si="5"/>
        <v>-12</v>
      </c>
      <c r="F14" s="226">
        <f>X14+G14</f>
        <v>1720</v>
      </c>
      <c r="G14" s="222">
        <v>2</v>
      </c>
      <c r="H14" s="79">
        <v>5</v>
      </c>
      <c r="I14" s="79">
        <v>2</v>
      </c>
      <c r="J14" s="79">
        <v>1</v>
      </c>
      <c r="K14" s="79">
        <v>0</v>
      </c>
      <c r="L14" s="83">
        <f t="shared" si="2"/>
        <v>3</v>
      </c>
      <c r="M14" s="79">
        <v>11</v>
      </c>
      <c r="N14" s="79">
        <v>5</v>
      </c>
      <c r="O14" s="79">
        <v>2</v>
      </c>
      <c r="P14" s="79">
        <v>0</v>
      </c>
      <c r="Q14" s="83">
        <f t="shared" si="0"/>
        <v>7</v>
      </c>
      <c r="R14" s="78">
        <f t="shared" si="3"/>
        <v>-4</v>
      </c>
      <c r="S14" s="79">
        <v>1</v>
      </c>
      <c r="T14" s="79">
        <v>3</v>
      </c>
      <c r="U14" s="65">
        <f t="shared" si="4"/>
        <v>-2</v>
      </c>
      <c r="V14" s="240" t="s">
        <v>4</v>
      </c>
      <c r="W14" s="67">
        <f>'４月'!D14</f>
        <v>2246</v>
      </c>
      <c r="X14" s="250">
        <f>'４月'!F14:F15</f>
        <v>1718</v>
      </c>
    </row>
    <row r="15" spans="1:24" ht="22.5" customHeight="1" x14ac:dyDescent="0.15">
      <c r="A15" s="233"/>
      <c r="B15" s="225"/>
      <c r="C15" s="60" t="s">
        <v>11</v>
      </c>
      <c r="D15" s="64">
        <f t="shared" si="1"/>
        <v>2376</v>
      </c>
      <c r="E15" s="78">
        <f t="shared" si="5"/>
        <v>-5</v>
      </c>
      <c r="F15" s="227"/>
      <c r="G15" s="222"/>
      <c r="H15" s="79">
        <v>2</v>
      </c>
      <c r="I15" s="79">
        <v>3</v>
      </c>
      <c r="J15" s="79">
        <v>3</v>
      </c>
      <c r="K15" s="79">
        <v>0</v>
      </c>
      <c r="L15" s="83">
        <f t="shared" si="2"/>
        <v>6</v>
      </c>
      <c r="M15" s="79">
        <v>5</v>
      </c>
      <c r="N15" s="79">
        <v>4</v>
      </c>
      <c r="O15" s="79">
        <v>4</v>
      </c>
      <c r="P15" s="79">
        <v>0</v>
      </c>
      <c r="Q15" s="83">
        <f t="shared" si="0"/>
        <v>8</v>
      </c>
      <c r="R15" s="78">
        <f t="shared" si="3"/>
        <v>-2</v>
      </c>
      <c r="S15" s="79">
        <v>0</v>
      </c>
      <c r="T15" s="79">
        <v>0</v>
      </c>
      <c r="U15" s="65">
        <f t="shared" si="4"/>
        <v>0</v>
      </c>
      <c r="V15" s="240"/>
      <c r="W15" s="67">
        <f>'４月'!D15</f>
        <v>2381</v>
      </c>
      <c r="X15" s="251"/>
    </row>
    <row r="16" spans="1:24" ht="22.5" customHeight="1" x14ac:dyDescent="0.15">
      <c r="A16" s="233" t="s">
        <v>5</v>
      </c>
      <c r="B16" s="224">
        <f>SUM(D16+D17)</f>
        <v>2994</v>
      </c>
      <c r="C16" s="60" t="s">
        <v>10</v>
      </c>
      <c r="D16" s="64">
        <f t="shared" si="1"/>
        <v>1444</v>
      </c>
      <c r="E16" s="78">
        <f t="shared" si="5"/>
        <v>3</v>
      </c>
      <c r="F16" s="226">
        <f>X16+G16</f>
        <v>1453</v>
      </c>
      <c r="G16" s="222">
        <v>0</v>
      </c>
      <c r="H16" s="79">
        <v>9</v>
      </c>
      <c r="I16" s="79">
        <v>6</v>
      </c>
      <c r="J16" s="79">
        <v>2</v>
      </c>
      <c r="K16" s="79">
        <v>0</v>
      </c>
      <c r="L16" s="83">
        <f t="shared" si="2"/>
        <v>8</v>
      </c>
      <c r="M16" s="79">
        <v>6</v>
      </c>
      <c r="N16" s="79">
        <v>3</v>
      </c>
      <c r="O16" s="79">
        <v>4</v>
      </c>
      <c r="P16" s="79">
        <v>0</v>
      </c>
      <c r="Q16" s="83">
        <f t="shared" si="0"/>
        <v>7</v>
      </c>
      <c r="R16" s="78">
        <f t="shared" si="3"/>
        <v>1</v>
      </c>
      <c r="S16" s="79">
        <v>0</v>
      </c>
      <c r="T16" s="79">
        <v>1</v>
      </c>
      <c r="U16" s="65">
        <f t="shared" si="4"/>
        <v>-1</v>
      </c>
      <c r="V16" s="240" t="s">
        <v>5</v>
      </c>
      <c r="W16" s="67">
        <f>'４月'!D16</f>
        <v>1441</v>
      </c>
      <c r="X16" s="250">
        <f>'４月'!F16:F17</f>
        <v>1453</v>
      </c>
    </row>
    <row r="17" spans="1:24" ht="22.5" customHeight="1" x14ac:dyDescent="0.15">
      <c r="A17" s="233"/>
      <c r="B17" s="225"/>
      <c r="C17" s="60" t="s">
        <v>11</v>
      </c>
      <c r="D17" s="64">
        <f t="shared" si="1"/>
        <v>1550</v>
      </c>
      <c r="E17" s="78">
        <f t="shared" si="5"/>
        <v>-6</v>
      </c>
      <c r="F17" s="227"/>
      <c r="G17" s="222"/>
      <c r="H17" s="79">
        <v>2</v>
      </c>
      <c r="I17" s="79">
        <v>3</v>
      </c>
      <c r="J17" s="79">
        <v>0</v>
      </c>
      <c r="K17" s="79">
        <v>0</v>
      </c>
      <c r="L17" s="83">
        <f t="shared" si="2"/>
        <v>3</v>
      </c>
      <c r="M17" s="79">
        <v>3</v>
      </c>
      <c r="N17" s="79">
        <v>3</v>
      </c>
      <c r="O17" s="79">
        <v>2</v>
      </c>
      <c r="P17" s="79">
        <v>0</v>
      </c>
      <c r="Q17" s="83">
        <f t="shared" si="0"/>
        <v>5</v>
      </c>
      <c r="R17" s="78">
        <f t="shared" si="3"/>
        <v>-2</v>
      </c>
      <c r="S17" s="79">
        <v>0</v>
      </c>
      <c r="T17" s="79">
        <v>3</v>
      </c>
      <c r="U17" s="65">
        <f t="shared" si="4"/>
        <v>-3</v>
      </c>
      <c r="V17" s="240"/>
      <c r="W17" s="67">
        <f>'４月'!D17</f>
        <v>1556</v>
      </c>
      <c r="X17" s="251"/>
    </row>
    <row r="18" spans="1:24" ht="22.5" customHeight="1" x14ac:dyDescent="0.15">
      <c r="A18" s="233" t="s">
        <v>6</v>
      </c>
      <c r="B18" s="224">
        <f>SUM(D18+D19)</f>
        <v>740</v>
      </c>
      <c r="C18" s="60" t="s">
        <v>10</v>
      </c>
      <c r="D18" s="64">
        <f t="shared" si="1"/>
        <v>361</v>
      </c>
      <c r="E18" s="78">
        <f t="shared" si="5"/>
        <v>-2</v>
      </c>
      <c r="F18" s="226">
        <f>X18+G18</f>
        <v>351</v>
      </c>
      <c r="G18" s="222">
        <v>2</v>
      </c>
      <c r="H18" s="79">
        <v>0</v>
      </c>
      <c r="I18" s="79">
        <v>0</v>
      </c>
      <c r="J18" s="79">
        <v>0</v>
      </c>
      <c r="K18" s="79">
        <v>0</v>
      </c>
      <c r="L18" s="83">
        <f t="shared" si="2"/>
        <v>0</v>
      </c>
      <c r="M18" s="79">
        <v>0</v>
      </c>
      <c r="N18" s="79">
        <v>2</v>
      </c>
      <c r="O18" s="79">
        <v>0</v>
      </c>
      <c r="P18" s="79">
        <v>0</v>
      </c>
      <c r="Q18" s="83">
        <f t="shared" si="0"/>
        <v>2</v>
      </c>
      <c r="R18" s="78">
        <f t="shared" si="3"/>
        <v>-2</v>
      </c>
      <c r="S18" s="79">
        <v>0</v>
      </c>
      <c r="T18" s="79">
        <v>0</v>
      </c>
      <c r="U18" s="65">
        <f t="shared" si="4"/>
        <v>0</v>
      </c>
      <c r="V18" s="240" t="s">
        <v>6</v>
      </c>
      <c r="W18" s="67">
        <f>'４月'!D18</f>
        <v>363</v>
      </c>
      <c r="X18" s="250">
        <f>'４月'!F18:F19</f>
        <v>349</v>
      </c>
    </row>
    <row r="19" spans="1:24" ht="22.5" customHeight="1" x14ac:dyDescent="0.15">
      <c r="A19" s="233"/>
      <c r="B19" s="225"/>
      <c r="C19" s="60" t="s">
        <v>11</v>
      </c>
      <c r="D19" s="64">
        <f t="shared" si="1"/>
        <v>379</v>
      </c>
      <c r="E19" s="78">
        <f t="shared" si="5"/>
        <v>-6</v>
      </c>
      <c r="F19" s="227"/>
      <c r="G19" s="222"/>
      <c r="H19" s="79">
        <v>0</v>
      </c>
      <c r="I19" s="79">
        <v>2</v>
      </c>
      <c r="J19" s="79">
        <v>0</v>
      </c>
      <c r="K19" s="79">
        <v>0</v>
      </c>
      <c r="L19" s="83">
        <f t="shared" si="2"/>
        <v>2</v>
      </c>
      <c r="M19" s="79">
        <v>0</v>
      </c>
      <c r="N19" s="79">
        <v>5</v>
      </c>
      <c r="O19" s="79">
        <v>2</v>
      </c>
      <c r="P19" s="79">
        <v>0</v>
      </c>
      <c r="Q19" s="83">
        <f t="shared" si="0"/>
        <v>7</v>
      </c>
      <c r="R19" s="78">
        <f t="shared" si="3"/>
        <v>-5</v>
      </c>
      <c r="S19" s="79">
        <v>0</v>
      </c>
      <c r="T19" s="79">
        <v>1</v>
      </c>
      <c r="U19" s="65">
        <f t="shared" si="4"/>
        <v>-1</v>
      </c>
      <c r="V19" s="240"/>
      <c r="W19" s="67">
        <f>'４月'!D19</f>
        <v>385</v>
      </c>
      <c r="X19" s="251"/>
    </row>
    <row r="20" spans="1:24" ht="22.5" customHeight="1" x14ac:dyDescent="0.15">
      <c r="A20" s="233" t="s">
        <v>7</v>
      </c>
      <c r="B20" s="224">
        <f>SUM(D20+D21)</f>
        <v>818</v>
      </c>
      <c r="C20" s="60" t="s">
        <v>10</v>
      </c>
      <c r="D20" s="64">
        <f t="shared" si="1"/>
        <v>370</v>
      </c>
      <c r="E20" s="78">
        <f t="shared" si="5"/>
        <v>-1</v>
      </c>
      <c r="F20" s="226">
        <f>X20+G20</f>
        <v>403</v>
      </c>
      <c r="G20" s="222">
        <v>0</v>
      </c>
      <c r="H20" s="79">
        <v>3</v>
      </c>
      <c r="I20" s="79">
        <v>1</v>
      </c>
      <c r="J20" s="79">
        <v>1</v>
      </c>
      <c r="K20" s="79">
        <v>0</v>
      </c>
      <c r="L20" s="83">
        <f t="shared" si="2"/>
        <v>2</v>
      </c>
      <c r="M20" s="79">
        <v>4</v>
      </c>
      <c r="N20" s="79">
        <v>1</v>
      </c>
      <c r="O20" s="79">
        <v>1</v>
      </c>
      <c r="P20" s="79">
        <v>0</v>
      </c>
      <c r="Q20" s="83">
        <f t="shared" si="0"/>
        <v>2</v>
      </c>
      <c r="R20" s="78">
        <f t="shared" si="3"/>
        <v>0</v>
      </c>
      <c r="S20" s="79">
        <v>0</v>
      </c>
      <c r="T20" s="79">
        <v>0</v>
      </c>
      <c r="U20" s="65">
        <f t="shared" si="4"/>
        <v>0</v>
      </c>
      <c r="V20" s="240" t="s">
        <v>7</v>
      </c>
      <c r="W20" s="67">
        <f>'４月'!D20</f>
        <v>371</v>
      </c>
      <c r="X20" s="250">
        <f>'４月'!F20:F21</f>
        <v>403</v>
      </c>
    </row>
    <row r="21" spans="1:24" ht="22.5" customHeight="1" x14ac:dyDescent="0.15">
      <c r="A21" s="233"/>
      <c r="B21" s="225"/>
      <c r="C21" s="60" t="s">
        <v>11</v>
      </c>
      <c r="D21" s="64">
        <f t="shared" si="1"/>
        <v>448</v>
      </c>
      <c r="E21" s="78">
        <f t="shared" si="5"/>
        <v>-5</v>
      </c>
      <c r="F21" s="227"/>
      <c r="G21" s="222"/>
      <c r="H21" s="79">
        <v>2</v>
      </c>
      <c r="I21" s="79">
        <v>1</v>
      </c>
      <c r="J21" s="79">
        <v>0</v>
      </c>
      <c r="K21" s="79">
        <v>0</v>
      </c>
      <c r="L21" s="83">
        <f t="shared" si="2"/>
        <v>1</v>
      </c>
      <c r="M21" s="79">
        <v>5</v>
      </c>
      <c r="N21" s="79">
        <v>0</v>
      </c>
      <c r="O21" s="79">
        <v>1</v>
      </c>
      <c r="P21" s="79">
        <v>0</v>
      </c>
      <c r="Q21" s="83">
        <f t="shared" si="0"/>
        <v>1</v>
      </c>
      <c r="R21" s="78">
        <f t="shared" si="3"/>
        <v>0</v>
      </c>
      <c r="S21" s="79">
        <v>0</v>
      </c>
      <c r="T21" s="79">
        <v>2</v>
      </c>
      <c r="U21" s="65">
        <f t="shared" si="4"/>
        <v>-2</v>
      </c>
      <c r="V21" s="240"/>
      <c r="W21" s="67">
        <f>'４月'!D21</f>
        <v>453</v>
      </c>
      <c r="X21" s="251"/>
    </row>
    <row r="22" spans="1:24" ht="22.5" customHeight="1" x14ac:dyDescent="0.15">
      <c r="A22" s="233" t="s">
        <v>8</v>
      </c>
      <c r="B22" s="224">
        <f>SUM(D22+D23)</f>
        <v>3919</v>
      </c>
      <c r="C22" s="60" t="s">
        <v>10</v>
      </c>
      <c r="D22" s="64">
        <f t="shared" si="1"/>
        <v>1822</v>
      </c>
      <c r="E22" s="78">
        <f t="shared" si="5"/>
        <v>-7</v>
      </c>
      <c r="F22" s="226">
        <f>X22+G22</f>
        <v>1569</v>
      </c>
      <c r="G22" s="222">
        <v>-3</v>
      </c>
      <c r="H22" s="79">
        <v>8</v>
      </c>
      <c r="I22" s="79">
        <v>5</v>
      </c>
      <c r="J22" s="79">
        <v>0</v>
      </c>
      <c r="K22" s="79">
        <v>0</v>
      </c>
      <c r="L22" s="83">
        <f t="shared" si="2"/>
        <v>5</v>
      </c>
      <c r="M22" s="79">
        <v>11</v>
      </c>
      <c r="N22" s="79">
        <v>3</v>
      </c>
      <c r="O22" s="79">
        <v>3</v>
      </c>
      <c r="P22" s="79">
        <v>0</v>
      </c>
      <c r="Q22" s="83">
        <f t="shared" si="0"/>
        <v>6</v>
      </c>
      <c r="R22" s="78">
        <f t="shared" si="3"/>
        <v>-1</v>
      </c>
      <c r="S22" s="79">
        <v>3</v>
      </c>
      <c r="T22" s="79">
        <v>6</v>
      </c>
      <c r="U22" s="65">
        <f t="shared" si="4"/>
        <v>-3</v>
      </c>
      <c r="V22" s="240" t="s">
        <v>8</v>
      </c>
      <c r="W22" s="67">
        <f>'４月'!D22</f>
        <v>1829</v>
      </c>
      <c r="X22" s="250">
        <f>'４月'!F22:F23</f>
        <v>1572</v>
      </c>
    </row>
    <row r="23" spans="1:24" ht="22.5" customHeight="1" x14ac:dyDescent="0.15">
      <c r="A23" s="233"/>
      <c r="B23" s="225"/>
      <c r="C23" s="60" t="s">
        <v>11</v>
      </c>
      <c r="D23" s="64">
        <f t="shared" si="1"/>
        <v>2097</v>
      </c>
      <c r="E23" s="78">
        <f t="shared" si="5"/>
        <v>-4</v>
      </c>
      <c r="F23" s="227"/>
      <c r="G23" s="222"/>
      <c r="H23" s="79">
        <v>15</v>
      </c>
      <c r="I23" s="79">
        <v>1</v>
      </c>
      <c r="J23" s="79">
        <v>0</v>
      </c>
      <c r="K23" s="79">
        <v>0</v>
      </c>
      <c r="L23" s="83">
        <f t="shared" si="2"/>
        <v>1</v>
      </c>
      <c r="M23" s="79">
        <v>9</v>
      </c>
      <c r="N23" s="79">
        <v>4</v>
      </c>
      <c r="O23" s="79">
        <v>5</v>
      </c>
      <c r="P23" s="79">
        <v>0</v>
      </c>
      <c r="Q23" s="83">
        <f t="shared" si="0"/>
        <v>9</v>
      </c>
      <c r="R23" s="78">
        <f t="shared" si="3"/>
        <v>-8</v>
      </c>
      <c r="S23" s="79">
        <v>0</v>
      </c>
      <c r="T23" s="79">
        <v>2</v>
      </c>
      <c r="U23" s="65">
        <f t="shared" si="4"/>
        <v>-2</v>
      </c>
      <c r="V23" s="240"/>
      <c r="W23" s="67">
        <f>'４月'!D23</f>
        <v>2101</v>
      </c>
      <c r="X23" s="251"/>
    </row>
    <row r="24" spans="1:24" ht="22.5" customHeight="1" x14ac:dyDescent="0.15">
      <c r="A24" s="233" t="s">
        <v>9</v>
      </c>
      <c r="B24" s="224">
        <f>SUM(D24+D25)</f>
        <v>8726</v>
      </c>
      <c r="C24" s="60" t="s">
        <v>10</v>
      </c>
      <c r="D24" s="64">
        <f t="shared" si="1"/>
        <v>4131</v>
      </c>
      <c r="E24" s="78">
        <f t="shared" si="5"/>
        <v>-19</v>
      </c>
      <c r="F24" s="226">
        <f>X24+G24</f>
        <v>3713</v>
      </c>
      <c r="G24" s="222">
        <v>-6</v>
      </c>
      <c r="H24" s="79">
        <v>7</v>
      </c>
      <c r="I24" s="79">
        <v>4</v>
      </c>
      <c r="J24" s="79">
        <v>5</v>
      </c>
      <c r="K24" s="79">
        <v>0</v>
      </c>
      <c r="L24" s="83">
        <f t="shared" si="2"/>
        <v>9</v>
      </c>
      <c r="M24" s="79">
        <v>10</v>
      </c>
      <c r="N24" s="79">
        <v>8</v>
      </c>
      <c r="O24" s="79">
        <v>9</v>
      </c>
      <c r="P24" s="79">
        <v>1</v>
      </c>
      <c r="Q24" s="83">
        <f t="shared" si="0"/>
        <v>18</v>
      </c>
      <c r="R24" s="78">
        <f t="shared" si="3"/>
        <v>-9</v>
      </c>
      <c r="S24" s="79">
        <v>2</v>
      </c>
      <c r="T24" s="79">
        <v>9</v>
      </c>
      <c r="U24" s="65">
        <f t="shared" si="4"/>
        <v>-7</v>
      </c>
      <c r="V24" s="240" t="s">
        <v>9</v>
      </c>
      <c r="W24" s="67">
        <f>'４月'!D24</f>
        <v>4150</v>
      </c>
      <c r="X24" s="250">
        <f>'４月'!F24:F25</f>
        <v>3719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1"/>
        <v>4595</v>
      </c>
      <c r="E25" s="80">
        <f t="shared" si="5"/>
        <v>-12</v>
      </c>
      <c r="F25" s="228"/>
      <c r="G25" s="223"/>
      <c r="H25" s="81">
        <v>13</v>
      </c>
      <c r="I25" s="81">
        <v>7</v>
      </c>
      <c r="J25" s="81">
        <v>5</v>
      </c>
      <c r="K25" s="81">
        <v>0</v>
      </c>
      <c r="L25" s="70">
        <f t="shared" si="2"/>
        <v>12</v>
      </c>
      <c r="M25" s="81">
        <v>13</v>
      </c>
      <c r="N25" s="81">
        <v>8</v>
      </c>
      <c r="O25" s="81">
        <v>9</v>
      </c>
      <c r="P25" s="81">
        <v>0</v>
      </c>
      <c r="Q25" s="70">
        <f t="shared" si="0"/>
        <v>17</v>
      </c>
      <c r="R25" s="80">
        <f t="shared" si="3"/>
        <v>-5</v>
      </c>
      <c r="S25" s="81">
        <v>3</v>
      </c>
      <c r="T25" s="81">
        <v>10</v>
      </c>
      <c r="U25" s="71">
        <f t="shared" si="4"/>
        <v>-7</v>
      </c>
      <c r="V25" s="241"/>
      <c r="W25" s="72">
        <f>'４月'!D25</f>
        <v>4607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W25 X8:X25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tabSelected="1" zoomScale="90" zoomScaleNormal="90" workbookViewId="0">
      <pane xSplit="1" ySplit="5" topLeftCell="B27" activePane="bottomRight" state="frozen"/>
      <selection activeCell="G10" sqref="G10:G11"/>
      <selection pane="topRight" activeCell="G10" sqref="G10:G11"/>
      <selection pane="bottomLeft" activeCell="G10" sqref="G10:G11"/>
      <selection pane="bottomRight"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88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2.2862558808751654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63">
        <f>SUM(D6+D7)</f>
        <v>50053</v>
      </c>
      <c r="C6" s="85" t="s">
        <v>10</v>
      </c>
      <c r="D6" s="86">
        <f>SUMIF(C8:C44,"男",D8:D44)</f>
        <v>23546</v>
      </c>
      <c r="E6" s="112">
        <f>H6+I6+J6+K6-M6-N6-O6-P6+S6-T6</f>
        <v>-20</v>
      </c>
      <c r="F6" s="265">
        <f>X6+G6</f>
        <v>21893</v>
      </c>
      <c r="G6" s="265">
        <f>SUM(G8:G25)</f>
        <v>-3</v>
      </c>
      <c r="H6" s="86">
        <f>SUMIF(C8:C44,"男",H8:H44)</f>
        <v>73</v>
      </c>
      <c r="I6" s="86">
        <f>SUMIF(C8:C44,"男",I8:I44)</f>
        <v>23</v>
      </c>
      <c r="J6" s="86">
        <f>SUMIF(C8:C44,"男",J8:J44)</f>
        <v>21</v>
      </c>
      <c r="K6" s="86">
        <f>SUMIF(C8:C44,"男",K8:K44)</f>
        <v>0</v>
      </c>
      <c r="L6" s="86">
        <f>SUM(I6:K6)</f>
        <v>44</v>
      </c>
      <c r="M6" s="86">
        <f>SUMIF(C8:C44,"男",M8:M44)</f>
        <v>73</v>
      </c>
      <c r="N6" s="86">
        <f>SUMIF(C8:C44,"男",N8:N44)</f>
        <v>17</v>
      </c>
      <c r="O6" s="86">
        <f>SUMIF(C8:C44,"男",O8:O44)</f>
        <v>18</v>
      </c>
      <c r="P6" s="86">
        <f>SUMIF(C8:C44,"男",P8:P44)</f>
        <v>0</v>
      </c>
      <c r="Q6" s="86">
        <f>SUM(N6:P6)</f>
        <v>35</v>
      </c>
      <c r="R6" s="86">
        <f>SUM(L6-Q6)</f>
        <v>9</v>
      </c>
      <c r="S6" s="86">
        <f>SUMIF(C8:C44,"男",S8:S44)</f>
        <v>15</v>
      </c>
      <c r="T6" s="86">
        <f>SUMIF(C8:C44,"男",T8:T44)</f>
        <v>44</v>
      </c>
      <c r="U6" s="88">
        <f>SUM(S6-T6)</f>
        <v>-29</v>
      </c>
      <c r="V6" s="267" t="s">
        <v>0</v>
      </c>
      <c r="W6" s="89">
        <f>SUMIF(C8:C25,"男",W8:W25)</f>
        <v>23566</v>
      </c>
      <c r="X6" s="269">
        <f>SUM(X8:X25)</f>
        <v>21896</v>
      </c>
    </row>
    <row r="7" spans="1:24" ht="22.5" customHeight="1" thickBot="1" x14ac:dyDescent="0.2">
      <c r="A7" s="262"/>
      <c r="B7" s="264"/>
      <c r="C7" s="122" t="s">
        <v>11</v>
      </c>
      <c r="D7" s="120">
        <f>SUMIF(C8:C45,"女",D8:D45)</f>
        <v>26507</v>
      </c>
      <c r="E7" s="128">
        <f>H7+I7+J7+K7-M7-N7-O7-P7+S7-T7</f>
        <v>-22</v>
      </c>
      <c r="F7" s="266"/>
      <c r="G7" s="266"/>
      <c r="H7" s="125">
        <f>SUMIF(C8:C45,"女",H8:H45)</f>
        <v>82</v>
      </c>
      <c r="I7" s="125">
        <f>SUMIF(C8:C45,"女",I8:I45)</f>
        <v>19</v>
      </c>
      <c r="J7" s="125">
        <f>SUMIF(C8:C45,"女",J8:J45)</f>
        <v>15</v>
      </c>
      <c r="K7" s="125">
        <f>SUMIF(C8:C45,"女",K8:K45)</f>
        <v>0</v>
      </c>
      <c r="L7" s="125">
        <f t="shared" ref="L7:L25" si="0">SUM(I7:K7)</f>
        <v>34</v>
      </c>
      <c r="M7" s="125">
        <f>SUMIF(C8:C45,"女",M8:M45)</f>
        <v>82</v>
      </c>
      <c r="N7" s="125">
        <f>SUMIF(C8:C45,"女",N8:N45)</f>
        <v>19</v>
      </c>
      <c r="O7" s="125">
        <f>SUMIF(C8:C45,"女",O8:O45)</f>
        <v>13</v>
      </c>
      <c r="P7" s="125">
        <f>SUMIF(C8:C45,"女",P8:P45)</f>
        <v>2</v>
      </c>
      <c r="Q7" s="125">
        <f t="shared" ref="Q7:Q25" si="1">SUM(N7:P7)</f>
        <v>34</v>
      </c>
      <c r="R7" s="126">
        <f>SUM(L7-Q7)</f>
        <v>0</v>
      </c>
      <c r="S7" s="126">
        <f>SUMIF(C8:C45,"女",S8:S45)</f>
        <v>13</v>
      </c>
      <c r="T7" s="126">
        <f>SUMIF(C8:C44,"女",T8:T45)</f>
        <v>35</v>
      </c>
      <c r="U7" s="127">
        <f>SUM(S7-T7)</f>
        <v>-22</v>
      </c>
      <c r="V7" s="268"/>
      <c r="W7" s="124">
        <f>SUMIF(C8:C25,"女",W8:W25)</f>
        <v>26529</v>
      </c>
      <c r="X7" s="270"/>
    </row>
    <row r="8" spans="1:24" ht="22.5" customHeight="1" thickTop="1" x14ac:dyDescent="0.15">
      <c r="A8" s="238" t="s">
        <v>1</v>
      </c>
      <c r="B8" s="271">
        <f>SUM(D8+D9)</f>
        <v>5526</v>
      </c>
      <c r="C8" s="123" t="s">
        <v>10</v>
      </c>
      <c r="D8" s="121">
        <f>E8+W8</f>
        <v>2526</v>
      </c>
      <c r="E8" s="112">
        <f>H8+I8+J8+K8-M8-N8-O8-P8+S8-T8</f>
        <v>-2</v>
      </c>
      <c r="F8" s="273">
        <f>X8+G8</f>
        <v>2324</v>
      </c>
      <c r="G8" s="275">
        <v>-1</v>
      </c>
      <c r="H8" s="93">
        <v>7</v>
      </c>
      <c r="I8" s="93">
        <v>4</v>
      </c>
      <c r="J8" s="93">
        <v>2</v>
      </c>
      <c r="K8" s="93">
        <v>0</v>
      </c>
      <c r="L8" s="87">
        <f>SUM(I8:K8)</f>
        <v>6</v>
      </c>
      <c r="M8" s="93">
        <v>7</v>
      </c>
      <c r="N8" s="93">
        <v>2</v>
      </c>
      <c r="O8" s="93">
        <v>1</v>
      </c>
      <c r="P8" s="93">
        <v>0</v>
      </c>
      <c r="Q8" s="87">
        <f t="shared" si="1"/>
        <v>3</v>
      </c>
      <c r="R8" s="87">
        <f>SUM(L8-Q8)</f>
        <v>3</v>
      </c>
      <c r="S8" s="93">
        <v>0</v>
      </c>
      <c r="T8" s="93">
        <v>5</v>
      </c>
      <c r="U8" s="94">
        <f>SUM(S8-T8)</f>
        <v>-5</v>
      </c>
      <c r="V8" s="277" t="s">
        <v>1</v>
      </c>
      <c r="W8" s="95">
        <f>'５月'!D8</f>
        <v>2528</v>
      </c>
      <c r="X8" s="260">
        <f>'５月'!F8:F9</f>
        <v>2325</v>
      </c>
    </row>
    <row r="9" spans="1:24" ht="22.5" customHeight="1" x14ac:dyDescent="0.15">
      <c r="A9" s="233"/>
      <c r="B9" s="272"/>
      <c r="C9" s="90" t="s">
        <v>11</v>
      </c>
      <c r="D9" s="92">
        <f t="shared" ref="D9:D25" si="2">E9+W9</f>
        <v>3000</v>
      </c>
      <c r="E9" s="112">
        <f>H9+I9+J9+K9-M9-N9-O9-P9+S9-T9</f>
        <v>-8</v>
      </c>
      <c r="F9" s="274"/>
      <c r="G9" s="276"/>
      <c r="H9" s="96">
        <v>5</v>
      </c>
      <c r="I9" s="96">
        <v>2</v>
      </c>
      <c r="J9" s="96">
        <v>0</v>
      </c>
      <c r="K9" s="96">
        <v>0</v>
      </c>
      <c r="L9" s="91">
        <f t="shared" si="0"/>
        <v>2</v>
      </c>
      <c r="M9" s="96">
        <v>7</v>
      </c>
      <c r="N9" s="96">
        <v>4</v>
      </c>
      <c r="O9" s="96">
        <v>1</v>
      </c>
      <c r="P9" s="96">
        <v>1</v>
      </c>
      <c r="Q9" s="91">
        <f t="shared" si="1"/>
        <v>6</v>
      </c>
      <c r="R9" s="87">
        <f t="shared" ref="R9:R25" si="3">SUM(L9-Q9)</f>
        <v>-4</v>
      </c>
      <c r="S9" s="96">
        <v>1</v>
      </c>
      <c r="T9" s="96">
        <v>3</v>
      </c>
      <c r="U9" s="94">
        <f t="shared" ref="U9:U25" si="4">SUM(S9-T9)</f>
        <v>-2</v>
      </c>
      <c r="V9" s="278"/>
      <c r="W9" s="95">
        <f>'５月'!D9</f>
        <v>3008</v>
      </c>
      <c r="X9" s="261"/>
    </row>
    <row r="10" spans="1:24" ht="22.5" customHeight="1" x14ac:dyDescent="0.15">
      <c r="A10" s="233" t="s">
        <v>2</v>
      </c>
      <c r="B10" s="271">
        <f>SUM(D10+D11)</f>
        <v>18062</v>
      </c>
      <c r="C10" s="90" t="s">
        <v>10</v>
      </c>
      <c r="D10" s="92">
        <f t="shared" si="2"/>
        <v>8517</v>
      </c>
      <c r="E10" s="112">
        <f t="shared" ref="E10:E25" si="5">H10+I10+J10+K10-M10-N10-O10-P10+S10-T10</f>
        <v>1</v>
      </c>
      <c r="F10" s="280">
        <f>X10+G10</f>
        <v>7980</v>
      </c>
      <c r="G10" s="276">
        <v>5</v>
      </c>
      <c r="H10" s="96">
        <v>34</v>
      </c>
      <c r="I10" s="96">
        <v>11</v>
      </c>
      <c r="J10" s="96">
        <v>9</v>
      </c>
      <c r="K10" s="96">
        <v>0</v>
      </c>
      <c r="L10" s="91">
        <f t="shared" si="0"/>
        <v>20</v>
      </c>
      <c r="M10" s="96">
        <v>29</v>
      </c>
      <c r="N10" s="96">
        <v>10</v>
      </c>
      <c r="O10" s="96">
        <v>10</v>
      </c>
      <c r="P10" s="96">
        <v>0</v>
      </c>
      <c r="Q10" s="91">
        <f t="shared" si="1"/>
        <v>20</v>
      </c>
      <c r="R10" s="87">
        <f t="shared" si="3"/>
        <v>0</v>
      </c>
      <c r="S10" s="96">
        <v>10</v>
      </c>
      <c r="T10" s="96">
        <v>14</v>
      </c>
      <c r="U10" s="94">
        <f t="shared" si="4"/>
        <v>-4</v>
      </c>
      <c r="V10" s="278" t="s">
        <v>2</v>
      </c>
      <c r="W10" s="97">
        <f>'５月'!D10</f>
        <v>8516</v>
      </c>
      <c r="X10" s="279">
        <f>'５月'!F10:F11</f>
        <v>7975</v>
      </c>
    </row>
    <row r="11" spans="1:24" ht="22.5" customHeight="1" x14ac:dyDescent="0.15">
      <c r="A11" s="233"/>
      <c r="B11" s="272"/>
      <c r="C11" s="90" t="s">
        <v>11</v>
      </c>
      <c r="D11" s="92">
        <f t="shared" si="2"/>
        <v>9545</v>
      </c>
      <c r="E11" s="112">
        <f t="shared" si="5"/>
        <v>7</v>
      </c>
      <c r="F11" s="274"/>
      <c r="G11" s="276"/>
      <c r="H11" s="96">
        <v>40</v>
      </c>
      <c r="I11" s="96">
        <v>11</v>
      </c>
      <c r="J11" s="96">
        <v>8</v>
      </c>
      <c r="K11" s="96">
        <v>0</v>
      </c>
      <c r="L11" s="91">
        <f t="shared" si="0"/>
        <v>19</v>
      </c>
      <c r="M11" s="96">
        <v>32</v>
      </c>
      <c r="N11" s="96">
        <v>9</v>
      </c>
      <c r="O11" s="96">
        <v>7</v>
      </c>
      <c r="P11" s="96">
        <v>0</v>
      </c>
      <c r="Q11" s="91">
        <f t="shared" si="1"/>
        <v>16</v>
      </c>
      <c r="R11" s="87">
        <f t="shared" si="3"/>
        <v>3</v>
      </c>
      <c r="S11" s="96">
        <v>7</v>
      </c>
      <c r="T11" s="96">
        <v>11</v>
      </c>
      <c r="U11" s="94">
        <f t="shared" si="4"/>
        <v>-4</v>
      </c>
      <c r="V11" s="278"/>
      <c r="W11" s="97">
        <f>'５月'!D11</f>
        <v>9538</v>
      </c>
      <c r="X11" s="260"/>
    </row>
    <row r="12" spans="1:24" ht="22.5" customHeight="1" x14ac:dyDescent="0.15">
      <c r="A12" s="233" t="s">
        <v>3</v>
      </c>
      <c r="B12" s="271">
        <f>SUM(D12+D13)</f>
        <v>4697</v>
      </c>
      <c r="C12" s="90" t="s">
        <v>10</v>
      </c>
      <c r="D12" s="92">
        <f t="shared" si="2"/>
        <v>2159</v>
      </c>
      <c r="E12" s="112">
        <f t="shared" si="5"/>
        <v>-1</v>
      </c>
      <c r="F12" s="280">
        <f>X12+G12</f>
        <v>2385</v>
      </c>
      <c r="G12" s="276">
        <v>-2</v>
      </c>
      <c r="H12" s="96">
        <v>12</v>
      </c>
      <c r="I12" s="96">
        <v>2</v>
      </c>
      <c r="J12" s="96">
        <v>2</v>
      </c>
      <c r="K12" s="96">
        <v>0</v>
      </c>
      <c r="L12" s="91">
        <f t="shared" si="0"/>
        <v>4</v>
      </c>
      <c r="M12" s="96">
        <v>10</v>
      </c>
      <c r="N12" s="96">
        <v>3</v>
      </c>
      <c r="O12" s="96">
        <v>2</v>
      </c>
      <c r="P12" s="96">
        <v>0</v>
      </c>
      <c r="Q12" s="91">
        <f t="shared" si="1"/>
        <v>5</v>
      </c>
      <c r="R12" s="87">
        <f t="shared" si="3"/>
        <v>-1</v>
      </c>
      <c r="S12" s="96">
        <v>1</v>
      </c>
      <c r="T12" s="96">
        <v>3</v>
      </c>
      <c r="U12" s="94">
        <f t="shared" si="4"/>
        <v>-2</v>
      </c>
      <c r="V12" s="278" t="s">
        <v>3</v>
      </c>
      <c r="W12" s="97">
        <f>'５月'!D12</f>
        <v>2160</v>
      </c>
      <c r="X12" s="279">
        <f>'５月'!F12:F13</f>
        <v>2387</v>
      </c>
    </row>
    <row r="13" spans="1:24" ht="22.5" customHeight="1" x14ac:dyDescent="0.15">
      <c r="A13" s="233"/>
      <c r="B13" s="272"/>
      <c r="C13" s="90" t="s">
        <v>11</v>
      </c>
      <c r="D13" s="92">
        <f t="shared" si="2"/>
        <v>2538</v>
      </c>
      <c r="E13" s="112">
        <f t="shared" si="5"/>
        <v>0</v>
      </c>
      <c r="F13" s="274"/>
      <c r="G13" s="276"/>
      <c r="H13" s="96">
        <v>11</v>
      </c>
      <c r="I13" s="96">
        <v>1</v>
      </c>
      <c r="J13" s="96">
        <v>1</v>
      </c>
      <c r="K13" s="96">
        <v>0</v>
      </c>
      <c r="L13" s="91">
        <f t="shared" si="0"/>
        <v>2</v>
      </c>
      <c r="M13" s="96">
        <v>7</v>
      </c>
      <c r="N13" s="96">
        <v>2</v>
      </c>
      <c r="O13" s="96">
        <v>1</v>
      </c>
      <c r="P13" s="96">
        <v>0</v>
      </c>
      <c r="Q13" s="91">
        <f t="shared" si="1"/>
        <v>3</v>
      </c>
      <c r="R13" s="87">
        <f t="shared" si="3"/>
        <v>-1</v>
      </c>
      <c r="S13" s="96">
        <v>0</v>
      </c>
      <c r="T13" s="96">
        <v>3</v>
      </c>
      <c r="U13" s="94">
        <f t="shared" si="4"/>
        <v>-3</v>
      </c>
      <c r="V13" s="278"/>
      <c r="W13" s="97">
        <f>'５月'!D13</f>
        <v>2538</v>
      </c>
      <c r="X13" s="260"/>
    </row>
    <row r="14" spans="1:24" ht="22.5" customHeight="1" x14ac:dyDescent="0.15">
      <c r="A14" s="233" t="s">
        <v>4</v>
      </c>
      <c r="B14" s="271">
        <f>SUM(D14+D15)</f>
        <v>4611</v>
      </c>
      <c r="C14" s="90" t="s">
        <v>10</v>
      </c>
      <c r="D14" s="92">
        <f t="shared" si="2"/>
        <v>2229</v>
      </c>
      <c r="E14" s="112">
        <f t="shared" si="5"/>
        <v>-5</v>
      </c>
      <c r="F14" s="280">
        <f>X14+G14</f>
        <v>1722</v>
      </c>
      <c r="G14" s="276">
        <v>2</v>
      </c>
      <c r="H14" s="96">
        <v>2</v>
      </c>
      <c r="I14" s="96">
        <v>2</v>
      </c>
      <c r="J14" s="96">
        <v>2</v>
      </c>
      <c r="K14" s="96">
        <v>0</v>
      </c>
      <c r="L14" s="91">
        <f t="shared" si="0"/>
        <v>4</v>
      </c>
      <c r="M14" s="96">
        <v>5</v>
      </c>
      <c r="N14" s="96">
        <v>1</v>
      </c>
      <c r="O14" s="96">
        <v>2</v>
      </c>
      <c r="P14" s="96">
        <v>0</v>
      </c>
      <c r="Q14" s="91">
        <f t="shared" si="1"/>
        <v>3</v>
      </c>
      <c r="R14" s="87">
        <f t="shared" si="3"/>
        <v>1</v>
      </c>
      <c r="S14" s="96">
        <v>0</v>
      </c>
      <c r="T14" s="96">
        <v>3</v>
      </c>
      <c r="U14" s="94">
        <f t="shared" si="4"/>
        <v>-3</v>
      </c>
      <c r="V14" s="278" t="s">
        <v>4</v>
      </c>
      <c r="W14" s="97">
        <f>'５月'!D14</f>
        <v>2234</v>
      </c>
      <c r="X14" s="279">
        <f>'５月'!F14:F15</f>
        <v>1720</v>
      </c>
    </row>
    <row r="15" spans="1:24" ht="22.5" customHeight="1" x14ac:dyDescent="0.15">
      <c r="A15" s="233"/>
      <c r="B15" s="272"/>
      <c r="C15" s="90" t="s">
        <v>11</v>
      </c>
      <c r="D15" s="92">
        <f t="shared" si="2"/>
        <v>2382</v>
      </c>
      <c r="E15" s="112">
        <f t="shared" si="5"/>
        <v>6</v>
      </c>
      <c r="F15" s="274"/>
      <c r="G15" s="276"/>
      <c r="H15" s="96">
        <v>9</v>
      </c>
      <c r="I15" s="96">
        <v>1</v>
      </c>
      <c r="J15" s="96">
        <v>1</v>
      </c>
      <c r="K15" s="96">
        <v>0</v>
      </c>
      <c r="L15" s="91">
        <f t="shared" si="0"/>
        <v>2</v>
      </c>
      <c r="M15" s="96">
        <v>5</v>
      </c>
      <c r="N15" s="96">
        <v>0</v>
      </c>
      <c r="O15" s="96">
        <v>1</v>
      </c>
      <c r="P15" s="96">
        <v>0</v>
      </c>
      <c r="Q15" s="91">
        <f t="shared" si="1"/>
        <v>1</v>
      </c>
      <c r="R15" s="87">
        <f t="shared" si="3"/>
        <v>1</v>
      </c>
      <c r="S15" s="96">
        <v>1</v>
      </c>
      <c r="T15" s="96">
        <v>0</v>
      </c>
      <c r="U15" s="94">
        <f t="shared" si="4"/>
        <v>1</v>
      </c>
      <c r="V15" s="278"/>
      <c r="W15" s="97">
        <f>'５月'!D15</f>
        <v>2376</v>
      </c>
      <c r="X15" s="260"/>
    </row>
    <row r="16" spans="1:24" ht="22.5" customHeight="1" x14ac:dyDescent="0.15">
      <c r="A16" s="233" t="s">
        <v>5</v>
      </c>
      <c r="B16" s="271">
        <f>SUM(D16+D17)</f>
        <v>2987</v>
      </c>
      <c r="C16" s="90" t="s">
        <v>10</v>
      </c>
      <c r="D16" s="92">
        <f t="shared" si="2"/>
        <v>1441</v>
      </c>
      <c r="E16" s="112">
        <f t="shared" si="5"/>
        <v>-3</v>
      </c>
      <c r="F16" s="280">
        <f>X16+G16</f>
        <v>1448</v>
      </c>
      <c r="G16" s="276">
        <v>-5</v>
      </c>
      <c r="H16" s="96">
        <v>5</v>
      </c>
      <c r="I16" s="96">
        <v>0</v>
      </c>
      <c r="J16" s="96">
        <v>1</v>
      </c>
      <c r="K16" s="96">
        <v>0</v>
      </c>
      <c r="L16" s="91">
        <f t="shared" si="0"/>
        <v>1</v>
      </c>
      <c r="M16" s="96">
        <v>5</v>
      </c>
      <c r="N16" s="96">
        <v>0</v>
      </c>
      <c r="O16" s="96">
        <v>1</v>
      </c>
      <c r="P16" s="96">
        <v>0</v>
      </c>
      <c r="Q16" s="91">
        <f t="shared" si="1"/>
        <v>1</v>
      </c>
      <c r="R16" s="87">
        <f t="shared" si="3"/>
        <v>0</v>
      </c>
      <c r="S16" s="96">
        <v>1</v>
      </c>
      <c r="T16" s="96">
        <v>4</v>
      </c>
      <c r="U16" s="94">
        <f t="shared" si="4"/>
        <v>-3</v>
      </c>
      <c r="V16" s="278" t="s">
        <v>5</v>
      </c>
      <c r="W16" s="97">
        <f>'５月'!D16</f>
        <v>1444</v>
      </c>
      <c r="X16" s="279">
        <f>'５月'!F16:F17</f>
        <v>1453</v>
      </c>
    </row>
    <row r="17" spans="1:24" ht="22.5" customHeight="1" x14ac:dyDescent="0.15">
      <c r="A17" s="233"/>
      <c r="B17" s="272"/>
      <c r="C17" s="90" t="s">
        <v>11</v>
      </c>
      <c r="D17" s="92">
        <f t="shared" si="2"/>
        <v>1546</v>
      </c>
      <c r="E17" s="112">
        <f t="shared" si="5"/>
        <v>-4</v>
      </c>
      <c r="F17" s="274"/>
      <c r="G17" s="276"/>
      <c r="H17" s="96">
        <v>3</v>
      </c>
      <c r="I17" s="96">
        <v>0</v>
      </c>
      <c r="J17" s="96">
        <v>0</v>
      </c>
      <c r="K17" s="96">
        <v>0</v>
      </c>
      <c r="L17" s="91">
        <f t="shared" si="0"/>
        <v>0</v>
      </c>
      <c r="M17" s="96">
        <v>4</v>
      </c>
      <c r="N17" s="96">
        <v>0</v>
      </c>
      <c r="O17" s="96">
        <v>1</v>
      </c>
      <c r="P17" s="96">
        <v>1</v>
      </c>
      <c r="Q17" s="91">
        <f t="shared" si="1"/>
        <v>2</v>
      </c>
      <c r="R17" s="87">
        <f t="shared" si="3"/>
        <v>-2</v>
      </c>
      <c r="S17" s="96">
        <v>1</v>
      </c>
      <c r="T17" s="96">
        <v>2</v>
      </c>
      <c r="U17" s="94">
        <f t="shared" si="4"/>
        <v>-1</v>
      </c>
      <c r="V17" s="278"/>
      <c r="W17" s="97">
        <f>'５月'!D17</f>
        <v>1550</v>
      </c>
      <c r="X17" s="260"/>
    </row>
    <row r="18" spans="1:24" ht="22.5" customHeight="1" x14ac:dyDescent="0.15">
      <c r="A18" s="233" t="s">
        <v>6</v>
      </c>
      <c r="B18" s="271">
        <f>SUM(D18+D19)</f>
        <v>738</v>
      </c>
      <c r="C18" s="90" t="s">
        <v>10</v>
      </c>
      <c r="D18" s="92">
        <f t="shared" si="2"/>
        <v>360</v>
      </c>
      <c r="E18" s="112">
        <f t="shared" si="5"/>
        <v>-1</v>
      </c>
      <c r="F18" s="280">
        <f>X18+G18</f>
        <v>350</v>
      </c>
      <c r="G18" s="276">
        <v>-1</v>
      </c>
      <c r="H18" s="96">
        <v>0</v>
      </c>
      <c r="I18" s="96">
        <v>0</v>
      </c>
      <c r="J18" s="96">
        <v>0</v>
      </c>
      <c r="K18" s="96">
        <v>0</v>
      </c>
      <c r="L18" s="91">
        <f t="shared" si="0"/>
        <v>0</v>
      </c>
      <c r="M18" s="96">
        <v>0</v>
      </c>
      <c r="N18" s="96">
        <v>0</v>
      </c>
      <c r="O18" s="96">
        <v>0</v>
      </c>
      <c r="P18" s="96">
        <v>0</v>
      </c>
      <c r="Q18" s="91">
        <f t="shared" si="1"/>
        <v>0</v>
      </c>
      <c r="R18" s="87">
        <f t="shared" si="3"/>
        <v>0</v>
      </c>
      <c r="S18" s="96">
        <v>0</v>
      </c>
      <c r="T18" s="96">
        <v>1</v>
      </c>
      <c r="U18" s="94">
        <f t="shared" si="4"/>
        <v>-1</v>
      </c>
      <c r="V18" s="278" t="s">
        <v>6</v>
      </c>
      <c r="W18" s="97">
        <f>'５月'!D18</f>
        <v>361</v>
      </c>
      <c r="X18" s="279">
        <f>'５月'!F18:F19</f>
        <v>351</v>
      </c>
    </row>
    <row r="19" spans="1:24" ht="22.5" customHeight="1" x14ac:dyDescent="0.15">
      <c r="A19" s="233"/>
      <c r="B19" s="272"/>
      <c r="C19" s="90" t="s">
        <v>11</v>
      </c>
      <c r="D19" s="92">
        <f t="shared" si="2"/>
        <v>378</v>
      </c>
      <c r="E19" s="112">
        <f t="shared" si="5"/>
        <v>-1</v>
      </c>
      <c r="F19" s="274"/>
      <c r="G19" s="276"/>
      <c r="H19" s="96">
        <v>0</v>
      </c>
      <c r="I19" s="96">
        <v>0</v>
      </c>
      <c r="J19" s="96">
        <v>0</v>
      </c>
      <c r="K19" s="96">
        <v>0</v>
      </c>
      <c r="L19" s="91">
        <f t="shared" si="0"/>
        <v>0</v>
      </c>
      <c r="M19" s="96">
        <v>0</v>
      </c>
      <c r="N19" s="96">
        <v>0</v>
      </c>
      <c r="O19" s="96">
        <v>0</v>
      </c>
      <c r="P19" s="96">
        <v>0</v>
      </c>
      <c r="Q19" s="91">
        <f t="shared" si="1"/>
        <v>0</v>
      </c>
      <c r="R19" s="87">
        <f t="shared" si="3"/>
        <v>0</v>
      </c>
      <c r="S19" s="96">
        <v>1</v>
      </c>
      <c r="T19" s="96">
        <v>2</v>
      </c>
      <c r="U19" s="94">
        <f t="shared" si="4"/>
        <v>-1</v>
      </c>
      <c r="V19" s="278"/>
      <c r="W19" s="97">
        <f>'５月'!D19</f>
        <v>379</v>
      </c>
      <c r="X19" s="260"/>
    </row>
    <row r="20" spans="1:24" ht="22.5" customHeight="1" x14ac:dyDescent="0.15">
      <c r="A20" s="233" t="s">
        <v>7</v>
      </c>
      <c r="B20" s="271">
        <f>SUM(D20+D21)</f>
        <v>816</v>
      </c>
      <c r="C20" s="90" t="s">
        <v>10</v>
      </c>
      <c r="D20" s="92">
        <f t="shared" si="2"/>
        <v>368</v>
      </c>
      <c r="E20" s="112">
        <f t="shared" si="5"/>
        <v>-2</v>
      </c>
      <c r="F20" s="280">
        <f>X20+G20</f>
        <v>403</v>
      </c>
      <c r="G20" s="276">
        <v>0</v>
      </c>
      <c r="H20" s="96">
        <v>0</v>
      </c>
      <c r="I20" s="96">
        <v>0</v>
      </c>
      <c r="J20" s="96">
        <v>0</v>
      </c>
      <c r="K20" s="96">
        <v>0</v>
      </c>
      <c r="L20" s="91">
        <f t="shared" si="0"/>
        <v>0</v>
      </c>
      <c r="M20" s="96">
        <v>0</v>
      </c>
      <c r="N20" s="96">
        <v>0</v>
      </c>
      <c r="O20" s="96">
        <v>1</v>
      </c>
      <c r="P20" s="96">
        <v>0</v>
      </c>
      <c r="Q20" s="91">
        <f t="shared" si="1"/>
        <v>1</v>
      </c>
      <c r="R20" s="87">
        <f t="shared" si="3"/>
        <v>-1</v>
      </c>
      <c r="S20" s="96">
        <v>0</v>
      </c>
      <c r="T20" s="96">
        <v>1</v>
      </c>
      <c r="U20" s="94">
        <f t="shared" si="4"/>
        <v>-1</v>
      </c>
      <c r="V20" s="278" t="s">
        <v>7</v>
      </c>
      <c r="W20" s="97">
        <f>'５月'!D20</f>
        <v>370</v>
      </c>
      <c r="X20" s="279">
        <f>'５月'!F20:F21</f>
        <v>403</v>
      </c>
    </row>
    <row r="21" spans="1:24" ht="22.5" customHeight="1" x14ac:dyDescent="0.15">
      <c r="A21" s="233"/>
      <c r="B21" s="272"/>
      <c r="C21" s="90" t="s">
        <v>11</v>
      </c>
      <c r="D21" s="92">
        <f t="shared" si="2"/>
        <v>448</v>
      </c>
      <c r="E21" s="112">
        <f t="shared" si="5"/>
        <v>0</v>
      </c>
      <c r="F21" s="274"/>
      <c r="G21" s="276"/>
      <c r="H21" s="96">
        <v>0</v>
      </c>
      <c r="I21" s="96">
        <v>1</v>
      </c>
      <c r="J21" s="96">
        <v>0</v>
      </c>
      <c r="K21" s="96">
        <v>0</v>
      </c>
      <c r="L21" s="91">
        <f t="shared" si="0"/>
        <v>1</v>
      </c>
      <c r="M21" s="96">
        <v>0</v>
      </c>
      <c r="N21" s="96">
        <v>0</v>
      </c>
      <c r="O21" s="96">
        <v>0</v>
      </c>
      <c r="P21" s="96">
        <v>0</v>
      </c>
      <c r="Q21" s="91">
        <f t="shared" si="1"/>
        <v>0</v>
      </c>
      <c r="R21" s="87">
        <f t="shared" si="3"/>
        <v>1</v>
      </c>
      <c r="S21" s="96">
        <v>0</v>
      </c>
      <c r="T21" s="96">
        <v>1</v>
      </c>
      <c r="U21" s="94">
        <f t="shared" si="4"/>
        <v>-1</v>
      </c>
      <c r="V21" s="278"/>
      <c r="W21" s="97">
        <f>'５月'!D21</f>
        <v>448</v>
      </c>
      <c r="X21" s="260"/>
    </row>
    <row r="22" spans="1:24" ht="22.5" customHeight="1" x14ac:dyDescent="0.15">
      <c r="A22" s="233" t="s">
        <v>8</v>
      </c>
      <c r="B22" s="271">
        <f>SUM(D22+D23)</f>
        <v>3901</v>
      </c>
      <c r="C22" s="90" t="s">
        <v>10</v>
      </c>
      <c r="D22" s="92">
        <f t="shared" si="2"/>
        <v>1817</v>
      </c>
      <c r="E22" s="112">
        <f t="shared" si="5"/>
        <v>-5</v>
      </c>
      <c r="F22" s="280">
        <f>X22+G22</f>
        <v>1569</v>
      </c>
      <c r="G22" s="276">
        <v>0</v>
      </c>
      <c r="H22" s="96">
        <v>6</v>
      </c>
      <c r="I22" s="96">
        <v>1</v>
      </c>
      <c r="J22" s="96">
        <v>1</v>
      </c>
      <c r="K22" s="96">
        <v>0</v>
      </c>
      <c r="L22" s="91">
        <f t="shared" si="0"/>
        <v>2</v>
      </c>
      <c r="M22" s="96">
        <v>7</v>
      </c>
      <c r="N22" s="96">
        <v>1</v>
      </c>
      <c r="O22" s="96">
        <v>0</v>
      </c>
      <c r="P22" s="96">
        <v>0</v>
      </c>
      <c r="Q22" s="91">
        <f t="shared" si="1"/>
        <v>1</v>
      </c>
      <c r="R22" s="87">
        <f t="shared" si="3"/>
        <v>1</v>
      </c>
      <c r="S22" s="96">
        <v>1</v>
      </c>
      <c r="T22" s="96">
        <v>6</v>
      </c>
      <c r="U22" s="94">
        <f t="shared" si="4"/>
        <v>-5</v>
      </c>
      <c r="V22" s="278" t="s">
        <v>8</v>
      </c>
      <c r="W22" s="97">
        <f>'５月'!D22</f>
        <v>1822</v>
      </c>
      <c r="X22" s="279">
        <f>'５月'!F22:F23</f>
        <v>1569</v>
      </c>
    </row>
    <row r="23" spans="1:24" ht="22.5" customHeight="1" x14ac:dyDescent="0.15">
      <c r="A23" s="233"/>
      <c r="B23" s="272"/>
      <c r="C23" s="90" t="s">
        <v>11</v>
      </c>
      <c r="D23" s="92">
        <f t="shared" si="2"/>
        <v>2084</v>
      </c>
      <c r="E23" s="112">
        <f t="shared" si="5"/>
        <v>-13</v>
      </c>
      <c r="F23" s="274"/>
      <c r="G23" s="276"/>
      <c r="H23" s="96">
        <v>5</v>
      </c>
      <c r="I23" s="96">
        <v>2</v>
      </c>
      <c r="J23" s="96">
        <v>1</v>
      </c>
      <c r="K23" s="96">
        <v>0</v>
      </c>
      <c r="L23" s="91">
        <f t="shared" si="0"/>
        <v>3</v>
      </c>
      <c r="M23" s="96">
        <v>13</v>
      </c>
      <c r="N23" s="96">
        <v>0</v>
      </c>
      <c r="O23" s="96">
        <v>1</v>
      </c>
      <c r="P23" s="96">
        <v>0</v>
      </c>
      <c r="Q23" s="91">
        <f t="shared" si="1"/>
        <v>1</v>
      </c>
      <c r="R23" s="87">
        <f t="shared" si="3"/>
        <v>2</v>
      </c>
      <c r="S23" s="96">
        <v>1</v>
      </c>
      <c r="T23" s="96">
        <v>8</v>
      </c>
      <c r="U23" s="94">
        <f t="shared" si="4"/>
        <v>-7</v>
      </c>
      <c r="V23" s="278"/>
      <c r="W23" s="97">
        <f>'５月'!D23</f>
        <v>2097</v>
      </c>
      <c r="X23" s="260"/>
    </row>
    <row r="24" spans="1:24" ht="22.5" customHeight="1" x14ac:dyDescent="0.15">
      <c r="A24" s="233" t="s">
        <v>9</v>
      </c>
      <c r="B24" s="271">
        <f>SUM(D24+D25)</f>
        <v>8715</v>
      </c>
      <c r="C24" s="90" t="s">
        <v>10</v>
      </c>
      <c r="D24" s="92">
        <f t="shared" si="2"/>
        <v>4129</v>
      </c>
      <c r="E24" s="112">
        <f t="shared" si="5"/>
        <v>-2</v>
      </c>
      <c r="F24" s="280">
        <f>X24+G24</f>
        <v>3712</v>
      </c>
      <c r="G24" s="276">
        <v>-1</v>
      </c>
      <c r="H24" s="96">
        <v>7</v>
      </c>
      <c r="I24" s="96">
        <v>3</v>
      </c>
      <c r="J24" s="96">
        <v>4</v>
      </c>
      <c r="K24" s="96">
        <v>0</v>
      </c>
      <c r="L24" s="91">
        <f t="shared" si="0"/>
        <v>7</v>
      </c>
      <c r="M24" s="96">
        <v>10</v>
      </c>
      <c r="N24" s="96">
        <v>0</v>
      </c>
      <c r="O24" s="96">
        <v>1</v>
      </c>
      <c r="P24" s="96">
        <v>0</v>
      </c>
      <c r="Q24" s="91">
        <f t="shared" si="1"/>
        <v>1</v>
      </c>
      <c r="R24" s="87">
        <f t="shared" si="3"/>
        <v>6</v>
      </c>
      <c r="S24" s="96">
        <v>2</v>
      </c>
      <c r="T24" s="96">
        <v>7</v>
      </c>
      <c r="U24" s="94">
        <f t="shared" si="4"/>
        <v>-5</v>
      </c>
      <c r="V24" s="278" t="s">
        <v>9</v>
      </c>
      <c r="W24" s="97">
        <f>'５月'!D24</f>
        <v>4131</v>
      </c>
      <c r="X24" s="279">
        <f>'５月'!F24:F25</f>
        <v>3713</v>
      </c>
    </row>
    <row r="25" spans="1:24" ht="22.5" customHeight="1" thickBot="1" x14ac:dyDescent="0.2">
      <c r="A25" s="234"/>
      <c r="B25" s="282"/>
      <c r="C25" s="98" t="s">
        <v>11</v>
      </c>
      <c r="D25" s="99">
        <f t="shared" si="2"/>
        <v>4586</v>
      </c>
      <c r="E25" s="113">
        <f t="shared" si="5"/>
        <v>-9</v>
      </c>
      <c r="F25" s="283"/>
      <c r="G25" s="284"/>
      <c r="H25" s="101">
        <v>9</v>
      </c>
      <c r="I25" s="101">
        <v>1</v>
      </c>
      <c r="J25" s="101">
        <v>4</v>
      </c>
      <c r="K25" s="101">
        <v>0</v>
      </c>
      <c r="L25" s="102">
        <f t="shared" si="0"/>
        <v>5</v>
      </c>
      <c r="M25" s="101">
        <v>14</v>
      </c>
      <c r="N25" s="101">
        <v>4</v>
      </c>
      <c r="O25" s="101">
        <v>1</v>
      </c>
      <c r="P25" s="101">
        <v>0</v>
      </c>
      <c r="Q25" s="102">
        <f t="shared" si="1"/>
        <v>5</v>
      </c>
      <c r="R25" s="100">
        <f t="shared" si="3"/>
        <v>0</v>
      </c>
      <c r="S25" s="101">
        <v>1</v>
      </c>
      <c r="T25" s="101">
        <v>5</v>
      </c>
      <c r="U25" s="103">
        <f t="shared" si="4"/>
        <v>-4</v>
      </c>
      <c r="V25" s="285"/>
      <c r="W25" s="104">
        <f>'５月'!D25</f>
        <v>4595</v>
      </c>
      <c r="X25" s="281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"/>
  <sheetViews>
    <sheetView tabSelected="1" zoomScaleNormal="100" workbookViewId="0">
      <pane xSplit="1" ySplit="5" topLeftCell="B27" activePane="bottomRight" state="frozen"/>
      <selection activeCell="G10" sqref="G10:G11"/>
      <selection pane="topRight" activeCell="G10" sqref="G10:G11"/>
      <selection pane="bottomLeft" activeCell="G10" sqref="G10:G11"/>
      <selection pane="bottomRight"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89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2.2858710562414264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49992</v>
      </c>
      <c r="C6" s="57" t="s">
        <v>10</v>
      </c>
      <c r="D6" s="82">
        <f>SUMIF(C8:C44,"男",D8:D44)</f>
        <v>23519</v>
      </c>
      <c r="E6" s="78">
        <f>H6+I6+J6+K6-M6-N6-O6-P6+S6-T6</f>
        <v>-27</v>
      </c>
      <c r="F6" s="230">
        <f>X6+G6</f>
        <v>21870</v>
      </c>
      <c r="G6" s="230">
        <f>SUM(G8:G25)</f>
        <v>-23</v>
      </c>
      <c r="H6" s="82">
        <f>SUMIF(C8:C44,"男",H8:H44)</f>
        <v>69</v>
      </c>
      <c r="I6" s="82">
        <f>SUMIF(C8:C44,"男",I8:I44)</f>
        <v>22</v>
      </c>
      <c r="J6" s="82">
        <f>SUMIF(C8:C44,"男",J8:J44)</f>
        <v>17</v>
      </c>
      <c r="K6" s="82">
        <f>SUMIF(C8:C44,"男",K8:K44)</f>
        <v>0</v>
      </c>
      <c r="L6" s="82">
        <f>SUM(I6:K6)</f>
        <v>39</v>
      </c>
      <c r="M6" s="82">
        <f>SUMIF(C8:C44,"男",M8:M44)</f>
        <v>69</v>
      </c>
      <c r="N6" s="82">
        <f>SUMIF(C8:C44,"男",N8:N44)</f>
        <v>24</v>
      </c>
      <c r="O6" s="82">
        <f>SUMIF(C8:C44,"男",O8:O44)</f>
        <v>12</v>
      </c>
      <c r="P6" s="82">
        <f>SUMIF(C8:C44,"男",P8:P44)</f>
        <v>6</v>
      </c>
      <c r="Q6" s="82">
        <f>SUM(N6:P6)</f>
        <v>42</v>
      </c>
      <c r="R6" s="82">
        <f>SUM(L6-Q6)</f>
        <v>-3</v>
      </c>
      <c r="S6" s="82">
        <f>SUMIF(C8:C44,"男",S8:S44)</f>
        <v>8</v>
      </c>
      <c r="T6" s="82">
        <f>SUMIF(C8:C44,"男",T8:T44)</f>
        <v>32</v>
      </c>
      <c r="U6" s="58">
        <f>SUM(S6-T6)</f>
        <v>-24</v>
      </c>
      <c r="V6" s="256" t="s">
        <v>0</v>
      </c>
      <c r="W6" s="59">
        <f>SUMIF(C8:C25,"男",W8:W25)</f>
        <v>23546</v>
      </c>
      <c r="X6" s="248">
        <f>SUM(X8:X25)</f>
        <v>21893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26473</v>
      </c>
      <c r="E7" s="78">
        <f>H7+I7+J7+K7-M7-N7-O7-P7+S7-T7</f>
        <v>-34</v>
      </c>
      <c r="F7" s="231"/>
      <c r="G7" s="231"/>
      <c r="H7" s="83">
        <f>SUMIF(C8:C45,"女",H8:H45)</f>
        <v>67</v>
      </c>
      <c r="I7" s="83">
        <f>SUMIF(C8:C45,"女",I8:I45)</f>
        <v>19</v>
      </c>
      <c r="J7" s="83">
        <f>SUMIF(C8:C45,"女",J8:J45)</f>
        <v>21</v>
      </c>
      <c r="K7" s="83">
        <f>SUMIF(C8:C45,"女",K8:K45)</f>
        <v>0</v>
      </c>
      <c r="L7" s="83">
        <f>SUM(I7:K7)</f>
        <v>40</v>
      </c>
      <c r="M7" s="83">
        <f>SUMIF(C8:C45,"女",M8:M45)</f>
        <v>67</v>
      </c>
      <c r="N7" s="83">
        <f>SUMIF(C8:C45,"女",N8:N45)</f>
        <v>24</v>
      </c>
      <c r="O7" s="83">
        <f>SUMIF(C8:C45,"女",O8:O45)</f>
        <v>17</v>
      </c>
      <c r="P7" s="83">
        <f>SUMIF(C8:C45,"女",P8:P45)</f>
        <v>0</v>
      </c>
      <c r="Q7" s="83">
        <f t="shared" ref="Q7:Q25" si="0">SUM(N7:P7)</f>
        <v>41</v>
      </c>
      <c r="R7" s="78">
        <f>SUM(L7-Q7)</f>
        <v>-1</v>
      </c>
      <c r="S7" s="78">
        <f>SUMIF(C8:C45,"女",S8:S45)</f>
        <v>11</v>
      </c>
      <c r="T7" s="78">
        <f>SUMIF(C8:C44,"女",T8:T45)</f>
        <v>44</v>
      </c>
      <c r="U7" s="61">
        <f>SUM(S7-T7)</f>
        <v>-33</v>
      </c>
      <c r="V7" s="257"/>
      <c r="W7" s="62">
        <f>SUMIF(C8:C25,"女",W8:W25)</f>
        <v>26507</v>
      </c>
      <c r="X7" s="249"/>
    </row>
    <row r="8" spans="1:24" ht="22.5" customHeight="1" x14ac:dyDescent="0.15">
      <c r="A8" s="238" t="s">
        <v>1</v>
      </c>
      <c r="B8" s="224">
        <f>SUM(D8+D9)</f>
        <v>5516</v>
      </c>
      <c r="C8" s="63" t="s">
        <v>10</v>
      </c>
      <c r="D8" s="64">
        <f>E8+W8</f>
        <v>2522</v>
      </c>
      <c r="E8" s="78">
        <f>H8+I8+J8+K8-M8-N8-O8-P8+S8-T8</f>
        <v>-4</v>
      </c>
      <c r="F8" s="232">
        <f>X8+G8</f>
        <v>2316</v>
      </c>
      <c r="G8" s="229">
        <v>-8</v>
      </c>
      <c r="H8" s="84">
        <v>13</v>
      </c>
      <c r="I8" s="84">
        <v>2</v>
      </c>
      <c r="J8" s="84">
        <v>2</v>
      </c>
      <c r="K8" s="84">
        <v>0</v>
      </c>
      <c r="L8" s="78">
        <f t="shared" ref="L8:L25" si="1">SUM(I8:K8)</f>
        <v>4</v>
      </c>
      <c r="M8" s="84">
        <v>17</v>
      </c>
      <c r="N8" s="84">
        <v>0</v>
      </c>
      <c r="O8" s="84">
        <v>0</v>
      </c>
      <c r="P8" s="84">
        <v>0</v>
      </c>
      <c r="Q8" s="78">
        <f t="shared" si="0"/>
        <v>0</v>
      </c>
      <c r="R8" s="78">
        <f>SUM(L8-Q8)</f>
        <v>4</v>
      </c>
      <c r="S8" s="84">
        <v>0</v>
      </c>
      <c r="T8" s="84">
        <v>4</v>
      </c>
      <c r="U8" s="65">
        <f>SUM(S8-T8)</f>
        <v>-4</v>
      </c>
      <c r="V8" s="258" t="s">
        <v>1</v>
      </c>
      <c r="W8" s="66">
        <f>'６月'!D8</f>
        <v>2526</v>
      </c>
      <c r="X8" s="251">
        <f>'６月'!F8:F9</f>
        <v>2324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E9+W9</f>
        <v>2994</v>
      </c>
      <c r="E9" s="78">
        <f>H9+I9+J9+K9-M9-N9-O9-P9+S9-T9</f>
        <v>-6</v>
      </c>
      <c r="F9" s="227"/>
      <c r="G9" s="222"/>
      <c r="H9" s="79">
        <v>11</v>
      </c>
      <c r="I9" s="79">
        <v>2</v>
      </c>
      <c r="J9" s="79">
        <v>3</v>
      </c>
      <c r="K9" s="79">
        <v>0</v>
      </c>
      <c r="L9" s="83">
        <f t="shared" si="1"/>
        <v>5</v>
      </c>
      <c r="M9" s="79">
        <v>14</v>
      </c>
      <c r="N9" s="79">
        <v>1</v>
      </c>
      <c r="O9" s="79">
        <v>3</v>
      </c>
      <c r="P9" s="79">
        <v>0</v>
      </c>
      <c r="Q9" s="83">
        <f t="shared" si="0"/>
        <v>4</v>
      </c>
      <c r="R9" s="78">
        <f t="shared" ref="R9:R25" si="3">SUM(L9-Q9)</f>
        <v>1</v>
      </c>
      <c r="S9" s="79">
        <v>0</v>
      </c>
      <c r="T9" s="79">
        <v>4</v>
      </c>
      <c r="U9" s="65">
        <f t="shared" ref="U9:U25" si="4">SUM(S9-T9)</f>
        <v>-4</v>
      </c>
      <c r="V9" s="240"/>
      <c r="W9" s="66">
        <f>'６月'!D9</f>
        <v>3000</v>
      </c>
      <c r="X9" s="259"/>
    </row>
    <row r="10" spans="1:24" ht="22.5" customHeight="1" x14ac:dyDescent="0.15">
      <c r="A10" s="233" t="s">
        <v>2</v>
      </c>
      <c r="B10" s="224">
        <f>SUM(D10+D11)</f>
        <v>18056</v>
      </c>
      <c r="C10" s="60" t="s">
        <v>10</v>
      </c>
      <c r="D10" s="64">
        <f t="shared" si="2"/>
        <v>8511</v>
      </c>
      <c r="E10" s="78">
        <f t="shared" ref="E10:E25" si="5">H10+I10+J10+K10-M10-N10-O10-P10+S10-T10</f>
        <v>-6</v>
      </c>
      <c r="F10" s="226">
        <f>X10+G10</f>
        <v>7973</v>
      </c>
      <c r="G10" s="222">
        <v>-7</v>
      </c>
      <c r="H10" s="79">
        <v>28</v>
      </c>
      <c r="I10" s="79">
        <v>5</v>
      </c>
      <c r="J10" s="79">
        <v>4</v>
      </c>
      <c r="K10" s="79">
        <v>0</v>
      </c>
      <c r="L10" s="83">
        <f t="shared" si="1"/>
        <v>9</v>
      </c>
      <c r="M10" s="79">
        <v>22</v>
      </c>
      <c r="N10" s="79">
        <v>12</v>
      </c>
      <c r="O10" s="79">
        <v>5</v>
      </c>
      <c r="P10" s="79">
        <v>2</v>
      </c>
      <c r="Q10" s="83">
        <f t="shared" si="0"/>
        <v>19</v>
      </c>
      <c r="R10" s="78">
        <f t="shared" si="3"/>
        <v>-10</v>
      </c>
      <c r="S10" s="79">
        <v>4</v>
      </c>
      <c r="T10" s="79">
        <v>6</v>
      </c>
      <c r="U10" s="65">
        <f t="shared" si="4"/>
        <v>-2</v>
      </c>
      <c r="V10" s="240" t="s">
        <v>2</v>
      </c>
      <c r="W10" s="67">
        <f>'６月'!D10</f>
        <v>8517</v>
      </c>
      <c r="X10" s="250">
        <f>'６月'!F10:F11</f>
        <v>7980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9545</v>
      </c>
      <c r="E11" s="78">
        <f t="shared" si="5"/>
        <v>0</v>
      </c>
      <c r="F11" s="227"/>
      <c r="G11" s="222"/>
      <c r="H11" s="79">
        <v>30</v>
      </c>
      <c r="I11" s="79">
        <v>6</v>
      </c>
      <c r="J11" s="79">
        <v>8</v>
      </c>
      <c r="K11" s="79">
        <v>0</v>
      </c>
      <c r="L11" s="83">
        <f t="shared" si="1"/>
        <v>14</v>
      </c>
      <c r="M11" s="79">
        <v>24</v>
      </c>
      <c r="N11" s="79">
        <v>10</v>
      </c>
      <c r="O11" s="79">
        <v>3</v>
      </c>
      <c r="P11" s="79">
        <v>0</v>
      </c>
      <c r="Q11" s="83">
        <f t="shared" si="0"/>
        <v>13</v>
      </c>
      <c r="R11" s="78">
        <f t="shared" si="3"/>
        <v>1</v>
      </c>
      <c r="S11" s="79">
        <v>5</v>
      </c>
      <c r="T11" s="79">
        <v>12</v>
      </c>
      <c r="U11" s="65">
        <f t="shared" si="4"/>
        <v>-7</v>
      </c>
      <c r="V11" s="240"/>
      <c r="W11" s="67">
        <f>'６月'!D11</f>
        <v>9545</v>
      </c>
      <c r="X11" s="251"/>
    </row>
    <row r="12" spans="1:24" ht="22.5" customHeight="1" x14ac:dyDescent="0.15">
      <c r="A12" s="233" t="s">
        <v>3</v>
      </c>
      <c r="B12" s="224">
        <f>SUM(D12+D13)</f>
        <v>4692</v>
      </c>
      <c r="C12" s="60" t="s">
        <v>10</v>
      </c>
      <c r="D12" s="64">
        <f t="shared" si="2"/>
        <v>2160</v>
      </c>
      <c r="E12" s="78">
        <f t="shared" si="5"/>
        <v>1</v>
      </c>
      <c r="F12" s="226">
        <f>X12+G12</f>
        <v>2384</v>
      </c>
      <c r="G12" s="222">
        <v>-1</v>
      </c>
      <c r="H12" s="79">
        <v>6</v>
      </c>
      <c r="I12" s="79">
        <v>5</v>
      </c>
      <c r="J12" s="79">
        <v>1</v>
      </c>
      <c r="K12" s="79">
        <v>0</v>
      </c>
      <c r="L12" s="83">
        <f t="shared" si="1"/>
        <v>6</v>
      </c>
      <c r="M12" s="79">
        <v>5</v>
      </c>
      <c r="N12" s="79">
        <v>1</v>
      </c>
      <c r="O12" s="79">
        <v>1</v>
      </c>
      <c r="P12" s="79">
        <v>0</v>
      </c>
      <c r="Q12" s="83">
        <f t="shared" si="0"/>
        <v>2</v>
      </c>
      <c r="R12" s="78">
        <f t="shared" si="3"/>
        <v>4</v>
      </c>
      <c r="S12" s="79">
        <v>1</v>
      </c>
      <c r="T12" s="79">
        <v>5</v>
      </c>
      <c r="U12" s="65">
        <f t="shared" si="4"/>
        <v>-4</v>
      </c>
      <c r="V12" s="240" t="s">
        <v>3</v>
      </c>
      <c r="W12" s="67">
        <f>'６月'!D12</f>
        <v>2159</v>
      </c>
      <c r="X12" s="250">
        <f>'６月'!F12:F13</f>
        <v>2385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2532</v>
      </c>
      <c r="E13" s="78">
        <f t="shared" si="5"/>
        <v>-6</v>
      </c>
      <c r="F13" s="227"/>
      <c r="G13" s="222"/>
      <c r="H13" s="79">
        <v>9</v>
      </c>
      <c r="I13" s="79">
        <v>3</v>
      </c>
      <c r="J13" s="79">
        <v>0</v>
      </c>
      <c r="K13" s="79">
        <v>0</v>
      </c>
      <c r="L13" s="83">
        <f t="shared" si="1"/>
        <v>3</v>
      </c>
      <c r="M13" s="79">
        <v>8</v>
      </c>
      <c r="N13" s="79">
        <v>4</v>
      </c>
      <c r="O13" s="79">
        <v>3</v>
      </c>
      <c r="P13" s="79">
        <v>0</v>
      </c>
      <c r="Q13" s="83">
        <f t="shared" si="0"/>
        <v>7</v>
      </c>
      <c r="R13" s="78">
        <f t="shared" si="3"/>
        <v>-4</v>
      </c>
      <c r="S13" s="79">
        <v>2</v>
      </c>
      <c r="T13" s="79">
        <v>5</v>
      </c>
      <c r="U13" s="65">
        <f t="shared" si="4"/>
        <v>-3</v>
      </c>
      <c r="V13" s="240"/>
      <c r="W13" s="67">
        <f>'６月'!D13</f>
        <v>2538</v>
      </c>
      <c r="X13" s="251"/>
    </row>
    <row r="14" spans="1:24" ht="22.5" customHeight="1" x14ac:dyDescent="0.15">
      <c r="A14" s="233" t="s">
        <v>4</v>
      </c>
      <c r="B14" s="224">
        <f>SUM(D14+D15)</f>
        <v>4605</v>
      </c>
      <c r="C14" s="60" t="s">
        <v>10</v>
      </c>
      <c r="D14" s="64">
        <f t="shared" si="2"/>
        <v>2230</v>
      </c>
      <c r="E14" s="78">
        <f t="shared" si="5"/>
        <v>1</v>
      </c>
      <c r="F14" s="226">
        <f>X14+G14</f>
        <v>1722</v>
      </c>
      <c r="G14" s="222">
        <v>0</v>
      </c>
      <c r="H14" s="79">
        <v>2</v>
      </c>
      <c r="I14" s="79">
        <v>4</v>
      </c>
      <c r="J14" s="79">
        <v>2</v>
      </c>
      <c r="K14" s="79">
        <v>0</v>
      </c>
      <c r="L14" s="83">
        <f t="shared" si="1"/>
        <v>6</v>
      </c>
      <c r="M14" s="79">
        <v>4</v>
      </c>
      <c r="N14" s="79">
        <v>0</v>
      </c>
      <c r="O14" s="79">
        <v>2</v>
      </c>
      <c r="P14" s="79">
        <v>0</v>
      </c>
      <c r="Q14" s="83">
        <f t="shared" si="0"/>
        <v>2</v>
      </c>
      <c r="R14" s="78">
        <f t="shared" si="3"/>
        <v>4</v>
      </c>
      <c r="S14" s="79">
        <v>1</v>
      </c>
      <c r="T14" s="79">
        <v>2</v>
      </c>
      <c r="U14" s="65">
        <f t="shared" si="4"/>
        <v>-1</v>
      </c>
      <c r="V14" s="240" t="s">
        <v>4</v>
      </c>
      <c r="W14" s="67">
        <f>'６月'!D14</f>
        <v>2229</v>
      </c>
      <c r="X14" s="250">
        <f>'６月'!F14:F15</f>
        <v>1722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2375</v>
      </c>
      <c r="E15" s="78">
        <f t="shared" si="5"/>
        <v>-7</v>
      </c>
      <c r="F15" s="227"/>
      <c r="G15" s="222"/>
      <c r="H15" s="79">
        <v>1</v>
      </c>
      <c r="I15" s="79">
        <v>2</v>
      </c>
      <c r="J15" s="79">
        <v>2</v>
      </c>
      <c r="K15" s="79">
        <v>0</v>
      </c>
      <c r="L15" s="83">
        <f t="shared" si="1"/>
        <v>4</v>
      </c>
      <c r="M15" s="79">
        <v>5</v>
      </c>
      <c r="N15" s="79">
        <v>0</v>
      </c>
      <c r="O15" s="79">
        <v>4</v>
      </c>
      <c r="P15" s="79">
        <v>0</v>
      </c>
      <c r="Q15" s="83">
        <f t="shared" si="0"/>
        <v>4</v>
      </c>
      <c r="R15" s="78">
        <f t="shared" si="3"/>
        <v>0</v>
      </c>
      <c r="S15" s="79">
        <v>1</v>
      </c>
      <c r="T15" s="79">
        <v>4</v>
      </c>
      <c r="U15" s="65">
        <f t="shared" si="4"/>
        <v>-3</v>
      </c>
      <c r="V15" s="240"/>
      <c r="W15" s="67">
        <f>'６月'!D15</f>
        <v>2382</v>
      </c>
      <c r="X15" s="251"/>
    </row>
    <row r="16" spans="1:24" ht="22.5" customHeight="1" x14ac:dyDescent="0.15">
      <c r="A16" s="233" t="s">
        <v>5</v>
      </c>
      <c r="B16" s="224">
        <f>SUM(D16+D17)</f>
        <v>2973</v>
      </c>
      <c r="C16" s="60" t="s">
        <v>10</v>
      </c>
      <c r="D16" s="64">
        <f t="shared" si="2"/>
        <v>1434</v>
      </c>
      <c r="E16" s="78">
        <f t="shared" si="5"/>
        <v>-7</v>
      </c>
      <c r="F16" s="226">
        <f>X16+G16</f>
        <v>1445</v>
      </c>
      <c r="G16" s="222">
        <v>-3</v>
      </c>
      <c r="H16" s="79">
        <v>1</v>
      </c>
      <c r="I16" s="79">
        <v>0</v>
      </c>
      <c r="J16" s="79">
        <v>2</v>
      </c>
      <c r="K16" s="79">
        <v>0</v>
      </c>
      <c r="L16" s="83">
        <f t="shared" si="1"/>
        <v>2</v>
      </c>
      <c r="M16" s="79">
        <v>5</v>
      </c>
      <c r="N16" s="79">
        <v>0</v>
      </c>
      <c r="O16" s="79">
        <v>2</v>
      </c>
      <c r="P16" s="79">
        <v>0</v>
      </c>
      <c r="Q16" s="83">
        <f t="shared" si="0"/>
        <v>2</v>
      </c>
      <c r="R16" s="78">
        <f t="shared" si="3"/>
        <v>0</v>
      </c>
      <c r="S16" s="79">
        <v>0</v>
      </c>
      <c r="T16" s="79">
        <v>3</v>
      </c>
      <c r="U16" s="65">
        <f t="shared" si="4"/>
        <v>-3</v>
      </c>
      <c r="V16" s="240" t="s">
        <v>5</v>
      </c>
      <c r="W16" s="67">
        <f>'６月'!D16</f>
        <v>1441</v>
      </c>
      <c r="X16" s="250">
        <f>'６月'!F16:F17</f>
        <v>1448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1539</v>
      </c>
      <c r="E17" s="78">
        <f t="shared" si="5"/>
        <v>-7</v>
      </c>
      <c r="F17" s="227"/>
      <c r="G17" s="222"/>
      <c r="H17" s="79">
        <v>2</v>
      </c>
      <c r="I17" s="79">
        <v>1</v>
      </c>
      <c r="J17" s="79">
        <v>3</v>
      </c>
      <c r="K17" s="79">
        <v>0</v>
      </c>
      <c r="L17" s="83">
        <f t="shared" si="1"/>
        <v>4</v>
      </c>
      <c r="M17" s="79">
        <v>4</v>
      </c>
      <c r="N17" s="79">
        <v>1</v>
      </c>
      <c r="O17" s="79">
        <v>0</v>
      </c>
      <c r="P17" s="79">
        <v>0</v>
      </c>
      <c r="Q17" s="83">
        <f t="shared" si="0"/>
        <v>1</v>
      </c>
      <c r="R17" s="78">
        <f t="shared" si="3"/>
        <v>3</v>
      </c>
      <c r="S17" s="79">
        <v>0</v>
      </c>
      <c r="T17" s="79">
        <v>8</v>
      </c>
      <c r="U17" s="65">
        <f t="shared" si="4"/>
        <v>-8</v>
      </c>
      <c r="V17" s="240"/>
      <c r="W17" s="67">
        <f>'６月'!D17</f>
        <v>1546</v>
      </c>
      <c r="X17" s="251"/>
    </row>
    <row r="18" spans="1:24" ht="22.5" customHeight="1" x14ac:dyDescent="0.15">
      <c r="A18" s="233" t="s">
        <v>6</v>
      </c>
      <c r="B18" s="224">
        <f>SUM(D18+D19)</f>
        <v>735</v>
      </c>
      <c r="C18" s="60" t="s">
        <v>10</v>
      </c>
      <c r="D18" s="64">
        <f t="shared" si="2"/>
        <v>359</v>
      </c>
      <c r="E18" s="78">
        <f t="shared" si="5"/>
        <v>-1</v>
      </c>
      <c r="F18" s="226">
        <f>X18+G18</f>
        <v>350</v>
      </c>
      <c r="G18" s="222">
        <v>0</v>
      </c>
      <c r="H18" s="79">
        <v>0</v>
      </c>
      <c r="I18" s="79">
        <v>0</v>
      </c>
      <c r="J18" s="79">
        <v>1</v>
      </c>
      <c r="K18" s="79">
        <v>0</v>
      </c>
      <c r="L18" s="83">
        <f t="shared" si="1"/>
        <v>1</v>
      </c>
      <c r="M18" s="79">
        <v>0</v>
      </c>
      <c r="N18" s="79">
        <v>1</v>
      </c>
      <c r="O18" s="79">
        <v>0</v>
      </c>
      <c r="P18" s="79">
        <v>0</v>
      </c>
      <c r="Q18" s="83">
        <f t="shared" si="0"/>
        <v>1</v>
      </c>
      <c r="R18" s="78">
        <f t="shared" si="3"/>
        <v>0</v>
      </c>
      <c r="S18" s="79">
        <v>0</v>
      </c>
      <c r="T18" s="79">
        <v>1</v>
      </c>
      <c r="U18" s="65">
        <f t="shared" si="4"/>
        <v>-1</v>
      </c>
      <c r="V18" s="240" t="s">
        <v>6</v>
      </c>
      <c r="W18" s="67">
        <f>'６月'!D18</f>
        <v>360</v>
      </c>
      <c r="X18" s="250">
        <f>'６月'!F18:F19</f>
        <v>350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376</v>
      </c>
      <c r="E19" s="78">
        <f t="shared" si="5"/>
        <v>-2</v>
      </c>
      <c r="F19" s="227"/>
      <c r="G19" s="222"/>
      <c r="H19" s="79">
        <v>1</v>
      </c>
      <c r="I19" s="79">
        <v>0</v>
      </c>
      <c r="J19" s="79">
        <v>1</v>
      </c>
      <c r="K19" s="79">
        <v>0</v>
      </c>
      <c r="L19" s="83">
        <f t="shared" si="1"/>
        <v>1</v>
      </c>
      <c r="M19" s="79">
        <v>1</v>
      </c>
      <c r="N19" s="79">
        <v>3</v>
      </c>
      <c r="O19" s="79">
        <v>0</v>
      </c>
      <c r="P19" s="79">
        <v>0</v>
      </c>
      <c r="Q19" s="83">
        <f t="shared" si="0"/>
        <v>3</v>
      </c>
      <c r="R19" s="78">
        <f t="shared" si="3"/>
        <v>-2</v>
      </c>
      <c r="S19" s="79">
        <v>0</v>
      </c>
      <c r="T19" s="79">
        <v>0</v>
      </c>
      <c r="U19" s="65">
        <f t="shared" si="4"/>
        <v>0</v>
      </c>
      <c r="V19" s="240"/>
      <c r="W19" s="67">
        <f>'６月'!D19</f>
        <v>378</v>
      </c>
      <c r="X19" s="251"/>
    </row>
    <row r="20" spans="1:24" ht="22.5" customHeight="1" x14ac:dyDescent="0.15">
      <c r="A20" s="233" t="s">
        <v>7</v>
      </c>
      <c r="B20" s="224">
        <f>SUM(D20+D21)</f>
        <v>815</v>
      </c>
      <c r="C20" s="60" t="s">
        <v>10</v>
      </c>
      <c r="D20" s="64">
        <f t="shared" si="2"/>
        <v>367</v>
      </c>
      <c r="E20" s="78">
        <f t="shared" si="5"/>
        <v>-1</v>
      </c>
      <c r="F20" s="226">
        <f>X20+G20</f>
        <v>405</v>
      </c>
      <c r="G20" s="222">
        <v>2</v>
      </c>
      <c r="H20" s="79">
        <v>1</v>
      </c>
      <c r="I20" s="79">
        <v>1</v>
      </c>
      <c r="J20" s="79">
        <v>0</v>
      </c>
      <c r="K20" s="79">
        <v>0</v>
      </c>
      <c r="L20" s="83">
        <f t="shared" si="1"/>
        <v>1</v>
      </c>
      <c r="M20" s="79">
        <v>1</v>
      </c>
      <c r="N20" s="79">
        <v>0</v>
      </c>
      <c r="O20" s="79">
        <v>0</v>
      </c>
      <c r="P20" s="79">
        <v>0</v>
      </c>
      <c r="Q20" s="83">
        <f t="shared" si="0"/>
        <v>0</v>
      </c>
      <c r="R20" s="78">
        <f t="shared" si="3"/>
        <v>1</v>
      </c>
      <c r="S20" s="79">
        <v>0</v>
      </c>
      <c r="T20" s="79">
        <v>2</v>
      </c>
      <c r="U20" s="65">
        <f t="shared" si="4"/>
        <v>-2</v>
      </c>
      <c r="V20" s="240" t="s">
        <v>7</v>
      </c>
      <c r="W20" s="67">
        <f>'６月'!D20</f>
        <v>368</v>
      </c>
      <c r="X20" s="250">
        <f>'６月'!F20:F21</f>
        <v>403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448</v>
      </c>
      <c r="E21" s="78">
        <f t="shared" si="5"/>
        <v>0</v>
      </c>
      <c r="F21" s="227"/>
      <c r="G21" s="222"/>
      <c r="H21" s="79">
        <v>1</v>
      </c>
      <c r="I21" s="79">
        <v>1</v>
      </c>
      <c r="J21" s="79">
        <v>0</v>
      </c>
      <c r="K21" s="79">
        <v>0</v>
      </c>
      <c r="L21" s="83">
        <f t="shared" si="1"/>
        <v>1</v>
      </c>
      <c r="M21" s="79">
        <v>0</v>
      </c>
      <c r="N21" s="79">
        <v>0</v>
      </c>
      <c r="O21" s="79">
        <v>0</v>
      </c>
      <c r="P21" s="79">
        <v>0</v>
      </c>
      <c r="Q21" s="83">
        <f t="shared" si="0"/>
        <v>0</v>
      </c>
      <c r="R21" s="78">
        <f t="shared" si="3"/>
        <v>1</v>
      </c>
      <c r="S21" s="79">
        <v>0</v>
      </c>
      <c r="T21" s="79">
        <v>2</v>
      </c>
      <c r="U21" s="65">
        <f t="shared" si="4"/>
        <v>-2</v>
      </c>
      <c r="V21" s="240"/>
      <c r="W21" s="67">
        <f>'６月'!D21</f>
        <v>448</v>
      </c>
      <c r="X21" s="251"/>
    </row>
    <row r="22" spans="1:24" ht="22.5" customHeight="1" x14ac:dyDescent="0.15">
      <c r="A22" s="233" t="s">
        <v>8</v>
      </c>
      <c r="B22" s="224">
        <f>SUM(D22+D23)</f>
        <v>3898</v>
      </c>
      <c r="C22" s="60" t="s">
        <v>10</v>
      </c>
      <c r="D22" s="64">
        <f t="shared" si="2"/>
        <v>1815</v>
      </c>
      <c r="E22" s="78">
        <f t="shared" si="5"/>
        <v>-2</v>
      </c>
      <c r="F22" s="226">
        <f>X22+G22</f>
        <v>1568</v>
      </c>
      <c r="G22" s="222">
        <v>-1</v>
      </c>
      <c r="H22" s="79">
        <v>7</v>
      </c>
      <c r="I22" s="79">
        <v>4</v>
      </c>
      <c r="J22" s="79">
        <v>2</v>
      </c>
      <c r="K22" s="79">
        <v>0</v>
      </c>
      <c r="L22" s="83">
        <f t="shared" si="1"/>
        <v>6</v>
      </c>
      <c r="M22" s="79">
        <v>5</v>
      </c>
      <c r="N22" s="79">
        <v>7</v>
      </c>
      <c r="O22" s="79">
        <v>1</v>
      </c>
      <c r="P22" s="79">
        <v>0</v>
      </c>
      <c r="Q22" s="83">
        <f t="shared" si="0"/>
        <v>8</v>
      </c>
      <c r="R22" s="78">
        <f t="shared" si="3"/>
        <v>-2</v>
      </c>
      <c r="S22" s="79">
        <v>1</v>
      </c>
      <c r="T22" s="79">
        <v>3</v>
      </c>
      <c r="U22" s="65">
        <f t="shared" si="4"/>
        <v>-2</v>
      </c>
      <c r="V22" s="240" t="s">
        <v>8</v>
      </c>
      <c r="W22" s="67">
        <f>'６月'!D22</f>
        <v>1817</v>
      </c>
      <c r="X22" s="250">
        <f>'６月'!F22:F23</f>
        <v>1569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2083</v>
      </c>
      <c r="E23" s="78">
        <f t="shared" si="5"/>
        <v>-1</v>
      </c>
      <c r="F23" s="227"/>
      <c r="G23" s="222"/>
      <c r="H23" s="79">
        <v>5</v>
      </c>
      <c r="I23" s="79">
        <v>1</v>
      </c>
      <c r="J23" s="79">
        <v>1</v>
      </c>
      <c r="K23" s="79">
        <v>0</v>
      </c>
      <c r="L23" s="83">
        <f t="shared" si="1"/>
        <v>2</v>
      </c>
      <c r="M23" s="79">
        <v>4</v>
      </c>
      <c r="N23" s="79">
        <v>2</v>
      </c>
      <c r="O23" s="79">
        <v>4</v>
      </c>
      <c r="P23" s="79">
        <v>0</v>
      </c>
      <c r="Q23" s="83">
        <f t="shared" si="0"/>
        <v>6</v>
      </c>
      <c r="R23" s="78">
        <f t="shared" si="3"/>
        <v>-4</v>
      </c>
      <c r="S23" s="79">
        <v>3</v>
      </c>
      <c r="T23" s="79">
        <v>1</v>
      </c>
      <c r="U23" s="65">
        <f t="shared" si="4"/>
        <v>2</v>
      </c>
      <c r="V23" s="240"/>
      <c r="W23" s="67">
        <f>'６月'!D23</f>
        <v>2084</v>
      </c>
      <c r="X23" s="251"/>
    </row>
    <row r="24" spans="1:24" ht="22.5" customHeight="1" x14ac:dyDescent="0.15">
      <c r="A24" s="233" t="s">
        <v>9</v>
      </c>
      <c r="B24" s="224">
        <f>SUM(D24+D25)</f>
        <v>8702</v>
      </c>
      <c r="C24" s="60" t="s">
        <v>10</v>
      </c>
      <c r="D24" s="64">
        <f t="shared" si="2"/>
        <v>4121</v>
      </c>
      <c r="E24" s="78">
        <f t="shared" si="5"/>
        <v>-8</v>
      </c>
      <c r="F24" s="226">
        <f>X24+G24</f>
        <v>3707</v>
      </c>
      <c r="G24" s="222">
        <v>-5</v>
      </c>
      <c r="H24" s="79">
        <v>11</v>
      </c>
      <c r="I24" s="79">
        <v>1</v>
      </c>
      <c r="J24" s="79">
        <v>3</v>
      </c>
      <c r="K24" s="79">
        <v>0</v>
      </c>
      <c r="L24" s="83">
        <f t="shared" si="1"/>
        <v>4</v>
      </c>
      <c r="M24" s="79">
        <v>10</v>
      </c>
      <c r="N24" s="79">
        <v>3</v>
      </c>
      <c r="O24" s="79">
        <v>1</v>
      </c>
      <c r="P24" s="79">
        <v>4</v>
      </c>
      <c r="Q24" s="83">
        <f t="shared" si="0"/>
        <v>8</v>
      </c>
      <c r="R24" s="78">
        <f t="shared" si="3"/>
        <v>-4</v>
      </c>
      <c r="S24" s="79">
        <v>1</v>
      </c>
      <c r="T24" s="79">
        <v>6</v>
      </c>
      <c r="U24" s="65">
        <f t="shared" si="4"/>
        <v>-5</v>
      </c>
      <c r="V24" s="240" t="s">
        <v>9</v>
      </c>
      <c r="W24" s="67">
        <f>'６月'!D24</f>
        <v>4129</v>
      </c>
      <c r="X24" s="250">
        <f>'６月'!F24:F25</f>
        <v>3712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4581</v>
      </c>
      <c r="E25" s="80">
        <f t="shared" si="5"/>
        <v>-5</v>
      </c>
      <c r="F25" s="228"/>
      <c r="G25" s="223"/>
      <c r="H25" s="81">
        <v>7</v>
      </c>
      <c r="I25" s="81">
        <v>3</v>
      </c>
      <c r="J25" s="81">
        <v>3</v>
      </c>
      <c r="K25" s="81">
        <v>0</v>
      </c>
      <c r="L25" s="70">
        <f t="shared" si="1"/>
        <v>6</v>
      </c>
      <c r="M25" s="81">
        <v>7</v>
      </c>
      <c r="N25" s="81">
        <v>3</v>
      </c>
      <c r="O25" s="81">
        <v>0</v>
      </c>
      <c r="P25" s="81">
        <v>0</v>
      </c>
      <c r="Q25" s="70">
        <f t="shared" si="0"/>
        <v>3</v>
      </c>
      <c r="R25" s="80">
        <f t="shared" si="3"/>
        <v>3</v>
      </c>
      <c r="S25" s="81">
        <v>0</v>
      </c>
      <c r="T25" s="81">
        <v>8</v>
      </c>
      <c r="U25" s="71">
        <f t="shared" si="4"/>
        <v>-8</v>
      </c>
      <c r="V25" s="241"/>
      <c r="W25" s="72">
        <f>'６月'!D25</f>
        <v>4586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8:X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6"/>
  <sheetViews>
    <sheetView tabSelected="1" view="pageBreakPreview" zoomScaleNormal="100" zoomScaleSheetLayoutView="100" workbookViewId="0">
      <selection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90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2.2854396484643202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49930</v>
      </c>
      <c r="C6" s="57" t="s">
        <v>10</v>
      </c>
      <c r="D6" s="82">
        <f>SUMIF(C8:C44,"男",D8:D44)</f>
        <v>23483</v>
      </c>
      <c r="E6" s="78">
        <f>H6+I6+J6+K6-M6-N6-O6-P6+S6-T6</f>
        <v>-36</v>
      </c>
      <c r="F6" s="230">
        <f>X6+G6</f>
        <v>21847</v>
      </c>
      <c r="G6" s="230">
        <f>SUM(G8:G25)</f>
        <v>-23</v>
      </c>
      <c r="H6" s="82">
        <f>SUMIF(C8:C44,"男",H8:H44)</f>
        <v>72</v>
      </c>
      <c r="I6" s="82">
        <f>SUMIF(C8:C44,"男",I8:I44)</f>
        <v>19</v>
      </c>
      <c r="J6" s="82">
        <f>SUMIF(C8:C44,"男",J8:J44)</f>
        <v>14</v>
      </c>
      <c r="K6" s="82">
        <f>SUMIF(C8:C44,"男",K8:K44)</f>
        <v>2</v>
      </c>
      <c r="L6" s="82">
        <f>SUM(I6:K6)</f>
        <v>35</v>
      </c>
      <c r="M6" s="82">
        <f>SUMIF(C8:C44,"男",M8:M44)</f>
        <v>72</v>
      </c>
      <c r="N6" s="82">
        <f>SUMIF(C8:C44,"男",N8:N44)</f>
        <v>21</v>
      </c>
      <c r="O6" s="82">
        <f>SUMIF(C8:C44,"男",O8:O44)</f>
        <v>21</v>
      </c>
      <c r="P6" s="82">
        <f>SUMIF(C8:C44,"男",P8:P44)</f>
        <v>0</v>
      </c>
      <c r="Q6" s="82">
        <f>SUM(N6:P6)</f>
        <v>42</v>
      </c>
      <c r="R6" s="82">
        <f>SUM(L6-Q6)</f>
        <v>-7</v>
      </c>
      <c r="S6" s="82">
        <f>SUMIF(C8:C44,"男",S8:S44)</f>
        <v>19</v>
      </c>
      <c r="T6" s="82">
        <f>SUMIF(C8:C44,"男",T8:T44)</f>
        <v>48</v>
      </c>
      <c r="U6" s="58">
        <f>SUM(S6-T6)</f>
        <v>-29</v>
      </c>
      <c r="V6" s="256" t="s">
        <v>0</v>
      </c>
      <c r="W6" s="59">
        <f>SUMIF(C8:C25,"男",W8:W25)</f>
        <v>23519</v>
      </c>
      <c r="X6" s="248">
        <f>SUM(X8:X25)</f>
        <v>21870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26447</v>
      </c>
      <c r="E7" s="78">
        <f>H7+I7+J7+K7-M7-N7-O7-P7+S7-T7</f>
        <v>-26</v>
      </c>
      <c r="F7" s="231"/>
      <c r="G7" s="231"/>
      <c r="H7" s="83">
        <f>SUMIF(C8:C45,"女",H8:H45)</f>
        <v>79</v>
      </c>
      <c r="I7" s="83">
        <f>SUMIF(C8:C45,"女",I8:I45)</f>
        <v>24</v>
      </c>
      <c r="J7" s="83">
        <f>SUMIF(C8:C45,"女",J8:J45)</f>
        <v>18</v>
      </c>
      <c r="K7" s="83">
        <f>SUMIF(C8:C45,"女",K8:K45)</f>
        <v>0</v>
      </c>
      <c r="L7" s="83">
        <f t="shared" ref="L7:L25" si="0">SUM(I7:K7)</f>
        <v>42</v>
      </c>
      <c r="M7" s="83">
        <f>SUMIF(C8:C45,"女",M8:M45)</f>
        <v>79</v>
      </c>
      <c r="N7" s="83">
        <f>SUMIF(C8:C45,"女",N8:N45)</f>
        <v>18</v>
      </c>
      <c r="O7" s="83">
        <f>SUMIF(C8:C45,"女",O8:O45)</f>
        <v>18</v>
      </c>
      <c r="P7" s="83">
        <f>SUMIF(C8:C45,"女",P8:P45)</f>
        <v>0</v>
      </c>
      <c r="Q7" s="83">
        <f t="shared" ref="Q7:Q25" si="1">SUM(N7:P7)</f>
        <v>36</v>
      </c>
      <c r="R7" s="78">
        <f>SUM(L7-Q7)</f>
        <v>6</v>
      </c>
      <c r="S7" s="78">
        <f>SUMIF(C8:C45,"女",S8:S45)</f>
        <v>11</v>
      </c>
      <c r="T7" s="78">
        <f>SUMIF(C8:C44,"女",T8:T45)</f>
        <v>43</v>
      </c>
      <c r="U7" s="61">
        <f>SUM(S7-T7)</f>
        <v>-32</v>
      </c>
      <c r="V7" s="257"/>
      <c r="W7" s="62">
        <f>SUMIF(C8:C25,"女",W8:W25)</f>
        <v>26473</v>
      </c>
      <c r="X7" s="249"/>
    </row>
    <row r="8" spans="1:24" ht="22.5" customHeight="1" x14ac:dyDescent="0.15">
      <c r="A8" s="238" t="s">
        <v>1</v>
      </c>
      <c r="B8" s="224">
        <f>SUM(D8+D9)</f>
        <v>5502</v>
      </c>
      <c r="C8" s="63" t="s">
        <v>10</v>
      </c>
      <c r="D8" s="64">
        <f>E8+W8</f>
        <v>2511</v>
      </c>
      <c r="E8" s="78">
        <f>H8+I8+J8+K8-M8-N8-O8-P8+S8-T8</f>
        <v>-11</v>
      </c>
      <c r="F8" s="232">
        <f>X8+G8</f>
        <v>2308</v>
      </c>
      <c r="G8" s="229">
        <v>-8</v>
      </c>
      <c r="H8" s="84">
        <v>8</v>
      </c>
      <c r="I8" s="84">
        <v>0</v>
      </c>
      <c r="J8" s="84">
        <v>0</v>
      </c>
      <c r="K8" s="84">
        <v>0</v>
      </c>
      <c r="L8" s="78">
        <f t="shared" si="0"/>
        <v>0</v>
      </c>
      <c r="M8" s="84">
        <v>6</v>
      </c>
      <c r="N8" s="84">
        <v>1</v>
      </c>
      <c r="O8" s="84">
        <v>5</v>
      </c>
      <c r="P8" s="84">
        <v>0</v>
      </c>
      <c r="Q8" s="78">
        <f t="shared" si="1"/>
        <v>6</v>
      </c>
      <c r="R8" s="78">
        <f>SUM(L8-Q8)</f>
        <v>-6</v>
      </c>
      <c r="S8" s="84">
        <v>2</v>
      </c>
      <c r="T8" s="84">
        <v>9</v>
      </c>
      <c r="U8" s="65">
        <f>SUM(S8-T8)</f>
        <v>-7</v>
      </c>
      <c r="V8" s="258" t="s">
        <v>1</v>
      </c>
      <c r="W8" s="66">
        <f>'７月'!D8</f>
        <v>2522</v>
      </c>
      <c r="X8" s="251">
        <f>'７月'!F8:F9</f>
        <v>2316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E9+W9</f>
        <v>2991</v>
      </c>
      <c r="E9" s="78">
        <f>H9+I9+J9+K9-M9-N9-O9-P9+S9-T9</f>
        <v>-3</v>
      </c>
      <c r="F9" s="227"/>
      <c r="G9" s="222"/>
      <c r="H9" s="79">
        <v>10</v>
      </c>
      <c r="I9" s="79">
        <v>1</v>
      </c>
      <c r="J9" s="79">
        <v>2</v>
      </c>
      <c r="K9" s="79">
        <v>0</v>
      </c>
      <c r="L9" s="83">
        <f t="shared" si="0"/>
        <v>3</v>
      </c>
      <c r="M9" s="79">
        <v>6</v>
      </c>
      <c r="N9" s="79">
        <v>4</v>
      </c>
      <c r="O9" s="79">
        <v>0</v>
      </c>
      <c r="P9" s="79">
        <v>0</v>
      </c>
      <c r="Q9" s="83">
        <f t="shared" si="1"/>
        <v>4</v>
      </c>
      <c r="R9" s="78">
        <f t="shared" ref="R9:R25" si="3">SUM(L9-Q9)</f>
        <v>-1</v>
      </c>
      <c r="S9" s="79">
        <v>2</v>
      </c>
      <c r="T9" s="79">
        <v>8</v>
      </c>
      <c r="U9" s="65">
        <f t="shared" ref="U9:U25" si="4">SUM(S9-T9)</f>
        <v>-6</v>
      </c>
      <c r="V9" s="240"/>
      <c r="W9" s="66">
        <f>'７月'!D9</f>
        <v>2994</v>
      </c>
      <c r="X9" s="259"/>
    </row>
    <row r="10" spans="1:24" ht="22.5" customHeight="1" x14ac:dyDescent="0.15">
      <c r="A10" s="233" t="s">
        <v>2</v>
      </c>
      <c r="B10" s="224">
        <f>SUM(D10+D11)</f>
        <v>18065</v>
      </c>
      <c r="C10" s="60" t="s">
        <v>10</v>
      </c>
      <c r="D10" s="64">
        <f t="shared" si="2"/>
        <v>8516</v>
      </c>
      <c r="E10" s="78">
        <f t="shared" ref="E10:E25" si="5">H10+I10+J10+K10-M10-N10-O10-P10+S10-T10</f>
        <v>5</v>
      </c>
      <c r="F10" s="226">
        <f>X10+G10</f>
        <v>7973</v>
      </c>
      <c r="G10" s="222">
        <v>0</v>
      </c>
      <c r="H10" s="79">
        <v>37</v>
      </c>
      <c r="I10" s="79">
        <v>11</v>
      </c>
      <c r="J10" s="79">
        <v>7</v>
      </c>
      <c r="K10" s="79">
        <v>1</v>
      </c>
      <c r="L10" s="83">
        <f t="shared" si="0"/>
        <v>19</v>
      </c>
      <c r="M10" s="79">
        <v>27</v>
      </c>
      <c r="N10" s="79">
        <v>14</v>
      </c>
      <c r="O10" s="79">
        <v>11</v>
      </c>
      <c r="P10" s="79">
        <v>0</v>
      </c>
      <c r="Q10" s="83">
        <f t="shared" si="1"/>
        <v>25</v>
      </c>
      <c r="R10" s="78">
        <f t="shared" si="3"/>
        <v>-6</v>
      </c>
      <c r="S10" s="79">
        <v>9</v>
      </c>
      <c r="T10" s="79">
        <v>8</v>
      </c>
      <c r="U10" s="65">
        <f t="shared" si="4"/>
        <v>1</v>
      </c>
      <c r="V10" s="240" t="s">
        <v>2</v>
      </c>
      <c r="W10" s="67">
        <f>'７月'!D10</f>
        <v>8511</v>
      </c>
      <c r="X10" s="250">
        <f>'７月'!F10:F11</f>
        <v>7973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9549</v>
      </c>
      <c r="E11" s="78">
        <f t="shared" si="5"/>
        <v>4</v>
      </c>
      <c r="F11" s="227"/>
      <c r="G11" s="222"/>
      <c r="H11" s="79">
        <v>24</v>
      </c>
      <c r="I11" s="79">
        <v>16</v>
      </c>
      <c r="J11" s="79">
        <v>10</v>
      </c>
      <c r="K11" s="79">
        <v>0</v>
      </c>
      <c r="L11" s="83">
        <f t="shared" si="0"/>
        <v>26</v>
      </c>
      <c r="M11" s="79">
        <v>28</v>
      </c>
      <c r="N11" s="79">
        <v>7</v>
      </c>
      <c r="O11" s="79">
        <v>6</v>
      </c>
      <c r="P11" s="79">
        <v>0</v>
      </c>
      <c r="Q11" s="83">
        <f t="shared" si="1"/>
        <v>13</v>
      </c>
      <c r="R11" s="78">
        <f t="shared" si="3"/>
        <v>13</v>
      </c>
      <c r="S11" s="79">
        <v>7</v>
      </c>
      <c r="T11" s="79">
        <v>12</v>
      </c>
      <c r="U11" s="65">
        <f t="shared" si="4"/>
        <v>-5</v>
      </c>
      <c r="V11" s="240"/>
      <c r="W11" s="67">
        <f>'７月'!D11</f>
        <v>9545</v>
      </c>
      <c r="X11" s="251"/>
    </row>
    <row r="12" spans="1:24" ht="22.5" customHeight="1" x14ac:dyDescent="0.15">
      <c r="A12" s="233" t="s">
        <v>3</v>
      </c>
      <c r="B12" s="224">
        <f>SUM(D12+D13)</f>
        <v>4678</v>
      </c>
      <c r="C12" s="60" t="s">
        <v>10</v>
      </c>
      <c r="D12" s="64">
        <f t="shared" si="2"/>
        <v>2155</v>
      </c>
      <c r="E12" s="78">
        <f t="shared" si="5"/>
        <v>-5</v>
      </c>
      <c r="F12" s="226">
        <f>X12+G12</f>
        <v>2378</v>
      </c>
      <c r="G12" s="222">
        <v>-6</v>
      </c>
      <c r="H12" s="79">
        <v>9</v>
      </c>
      <c r="I12" s="79">
        <v>2</v>
      </c>
      <c r="J12" s="79">
        <v>2</v>
      </c>
      <c r="K12" s="79">
        <v>1</v>
      </c>
      <c r="L12" s="83">
        <f t="shared" si="0"/>
        <v>5</v>
      </c>
      <c r="M12" s="79">
        <v>14</v>
      </c>
      <c r="N12" s="79">
        <v>2</v>
      </c>
      <c r="O12" s="79">
        <v>3</v>
      </c>
      <c r="P12" s="79">
        <v>0</v>
      </c>
      <c r="Q12" s="83">
        <f t="shared" si="1"/>
        <v>5</v>
      </c>
      <c r="R12" s="78">
        <f t="shared" si="3"/>
        <v>0</v>
      </c>
      <c r="S12" s="79">
        <v>2</v>
      </c>
      <c r="T12" s="79">
        <v>2</v>
      </c>
      <c r="U12" s="65">
        <f t="shared" si="4"/>
        <v>0</v>
      </c>
      <c r="V12" s="240" t="s">
        <v>3</v>
      </c>
      <c r="W12" s="67">
        <f>'７月'!D12</f>
        <v>2160</v>
      </c>
      <c r="X12" s="250">
        <f>'７月'!F12:F13</f>
        <v>2384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2523</v>
      </c>
      <c r="E13" s="78">
        <f t="shared" si="5"/>
        <v>-9</v>
      </c>
      <c r="F13" s="227"/>
      <c r="G13" s="222"/>
      <c r="H13" s="79">
        <v>15</v>
      </c>
      <c r="I13" s="79">
        <v>1</v>
      </c>
      <c r="J13" s="79">
        <v>2</v>
      </c>
      <c r="K13" s="79">
        <v>0</v>
      </c>
      <c r="L13" s="83">
        <f t="shared" si="0"/>
        <v>3</v>
      </c>
      <c r="M13" s="79">
        <v>19</v>
      </c>
      <c r="N13" s="79">
        <v>2</v>
      </c>
      <c r="O13" s="79">
        <v>2</v>
      </c>
      <c r="P13" s="79">
        <v>0</v>
      </c>
      <c r="Q13" s="83">
        <f t="shared" si="1"/>
        <v>4</v>
      </c>
      <c r="R13" s="78">
        <f t="shared" si="3"/>
        <v>-1</v>
      </c>
      <c r="S13" s="79">
        <v>1</v>
      </c>
      <c r="T13" s="79">
        <v>5</v>
      </c>
      <c r="U13" s="65">
        <f t="shared" si="4"/>
        <v>-4</v>
      </c>
      <c r="V13" s="240"/>
      <c r="W13" s="67">
        <f>'７月'!D13</f>
        <v>2532</v>
      </c>
      <c r="X13" s="251"/>
    </row>
    <row r="14" spans="1:24" ht="22.5" customHeight="1" x14ac:dyDescent="0.15">
      <c r="A14" s="233" t="s">
        <v>4</v>
      </c>
      <c r="B14" s="224">
        <f>SUM(D14+D15)</f>
        <v>4607</v>
      </c>
      <c r="C14" s="60" t="s">
        <v>10</v>
      </c>
      <c r="D14" s="64">
        <f t="shared" si="2"/>
        <v>2229</v>
      </c>
      <c r="E14" s="78">
        <f t="shared" si="5"/>
        <v>-1</v>
      </c>
      <c r="F14" s="226">
        <f>X14+G14</f>
        <v>1721</v>
      </c>
      <c r="G14" s="222">
        <v>-1</v>
      </c>
      <c r="H14" s="79">
        <v>5</v>
      </c>
      <c r="I14" s="79">
        <v>2</v>
      </c>
      <c r="J14" s="79">
        <v>2</v>
      </c>
      <c r="K14" s="79">
        <v>0</v>
      </c>
      <c r="L14" s="83">
        <f t="shared" si="0"/>
        <v>4</v>
      </c>
      <c r="M14" s="79">
        <v>6</v>
      </c>
      <c r="N14" s="79">
        <v>1</v>
      </c>
      <c r="O14" s="79">
        <v>0</v>
      </c>
      <c r="P14" s="79">
        <v>0</v>
      </c>
      <c r="Q14" s="83">
        <f t="shared" si="1"/>
        <v>1</v>
      </c>
      <c r="R14" s="78">
        <f t="shared" si="3"/>
        <v>3</v>
      </c>
      <c r="S14" s="79">
        <v>1</v>
      </c>
      <c r="T14" s="79">
        <v>4</v>
      </c>
      <c r="U14" s="65">
        <f t="shared" si="4"/>
        <v>-3</v>
      </c>
      <c r="V14" s="240" t="s">
        <v>4</v>
      </c>
      <c r="W14" s="67">
        <f>'７月'!D14</f>
        <v>2230</v>
      </c>
      <c r="X14" s="250">
        <f>'７月'!F14:F15</f>
        <v>1722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2378</v>
      </c>
      <c r="E15" s="78">
        <f t="shared" si="5"/>
        <v>3</v>
      </c>
      <c r="F15" s="227"/>
      <c r="G15" s="222"/>
      <c r="H15" s="79">
        <v>12</v>
      </c>
      <c r="I15" s="79">
        <v>0</v>
      </c>
      <c r="J15" s="79">
        <v>1</v>
      </c>
      <c r="K15" s="79">
        <v>0</v>
      </c>
      <c r="L15" s="83">
        <f t="shared" si="0"/>
        <v>1</v>
      </c>
      <c r="M15" s="79">
        <v>5</v>
      </c>
      <c r="N15" s="79">
        <v>0</v>
      </c>
      <c r="O15" s="79">
        <v>2</v>
      </c>
      <c r="P15" s="79">
        <v>0</v>
      </c>
      <c r="Q15" s="83">
        <f t="shared" si="1"/>
        <v>2</v>
      </c>
      <c r="R15" s="78">
        <f t="shared" si="3"/>
        <v>-1</v>
      </c>
      <c r="S15" s="79">
        <v>1</v>
      </c>
      <c r="T15" s="79">
        <v>4</v>
      </c>
      <c r="U15" s="65">
        <f t="shared" si="4"/>
        <v>-3</v>
      </c>
      <c r="V15" s="240"/>
      <c r="W15" s="67">
        <f>'７月'!D15</f>
        <v>2375</v>
      </c>
      <c r="X15" s="251"/>
    </row>
    <row r="16" spans="1:24" ht="22.5" customHeight="1" x14ac:dyDescent="0.15">
      <c r="A16" s="233" t="s">
        <v>5</v>
      </c>
      <c r="B16" s="224">
        <f>SUM(D16+D17)</f>
        <v>2966</v>
      </c>
      <c r="C16" s="60" t="s">
        <v>10</v>
      </c>
      <c r="D16" s="64">
        <f t="shared" si="2"/>
        <v>1432</v>
      </c>
      <c r="E16" s="78">
        <f t="shared" si="5"/>
        <v>-2</v>
      </c>
      <c r="F16" s="226">
        <f>X16+G16</f>
        <v>1442</v>
      </c>
      <c r="G16" s="222">
        <v>-3</v>
      </c>
      <c r="H16" s="79">
        <v>1</v>
      </c>
      <c r="I16" s="79">
        <v>0</v>
      </c>
      <c r="J16" s="79">
        <v>1</v>
      </c>
      <c r="K16" s="79">
        <v>0</v>
      </c>
      <c r="L16" s="83">
        <f t="shared" si="0"/>
        <v>1</v>
      </c>
      <c r="M16" s="79">
        <v>2</v>
      </c>
      <c r="N16" s="79">
        <v>0</v>
      </c>
      <c r="O16" s="79">
        <v>0</v>
      </c>
      <c r="P16" s="79">
        <v>0</v>
      </c>
      <c r="Q16" s="83">
        <f t="shared" si="1"/>
        <v>0</v>
      </c>
      <c r="R16" s="78">
        <f t="shared" si="3"/>
        <v>1</v>
      </c>
      <c r="S16" s="79">
        <v>2</v>
      </c>
      <c r="T16" s="79">
        <v>4</v>
      </c>
      <c r="U16" s="65">
        <f t="shared" si="4"/>
        <v>-2</v>
      </c>
      <c r="V16" s="240" t="s">
        <v>5</v>
      </c>
      <c r="W16" s="67">
        <f>'７月'!D16</f>
        <v>1434</v>
      </c>
      <c r="X16" s="250">
        <f>'７月'!F16:F17</f>
        <v>1445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1534</v>
      </c>
      <c r="E17" s="78">
        <f t="shared" si="5"/>
        <v>-5</v>
      </c>
      <c r="F17" s="227"/>
      <c r="G17" s="222"/>
      <c r="H17" s="79">
        <v>2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5</v>
      </c>
      <c r="N17" s="79">
        <v>0</v>
      </c>
      <c r="O17" s="79">
        <v>0</v>
      </c>
      <c r="P17" s="79">
        <v>0</v>
      </c>
      <c r="Q17" s="83">
        <f t="shared" si="1"/>
        <v>0</v>
      </c>
      <c r="R17" s="78">
        <f t="shared" si="3"/>
        <v>1</v>
      </c>
      <c r="S17" s="79">
        <v>0</v>
      </c>
      <c r="T17" s="79">
        <v>3</v>
      </c>
      <c r="U17" s="65">
        <f t="shared" si="4"/>
        <v>-3</v>
      </c>
      <c r="V17" s="240"/>
      <c r="W17" s="67">
        <f>'７月'!D17</f>
        <v>1539</v>
      </c>
      <c r="X17" s="251"/>
    </row>
    <row r="18" spans="1:24" ht="22.5" customHeight="1" x14ac:dyDescent="0.15">
      <c r="A18" s="233" t="s">
        <v>6</v>
      </c>
      <c r="B18" s="224">
        <f>SUM(D18+D19)</f>
        <v>734</v>
      </c>
      <c r="C18" s="60" t="s">
        <v>10</v>
      </c>
      <c r="D18" s="64">
        <f t="shared" si="2"/>
        <v>359</v>
      </c>
      <c r="E18" s="78">
        <f t="shared" si="5"/>
        <v>0</v>
      </c>
      <c r="F18" s="226">
        <f>X18+G18</f>
        <v>351</v>
      </c>
      <c r="G18" s="222">
        <v>1</v>
      </c>
      <c r="H18" s="79">
        <v>2</v>
      </c>
      <c r="I18" s="79">
        <v>0</v>
      </c>
      <c r="J18" s="79">
        <v>2</v>
      </c>
      <c r="K18" s="79">
        <v>0</v>
      </c>
      <c r="L18" s="83">
        <f t="shared" si="0"/>
        <v>2</v>
      </c>
      <c r="M18" s="79">
        <v>2</v>
      </c>
      <c r="N18" s="79">
        <v>1</v>
      </c>
      <c r="O18" s="79">
        <v>0</v>
      </c>
      <c r="P18" s="79">
        <v>0</v>
      </c>
      <c r="Q18" s="83">
        <f t="shared" si="1"/>
        <v>1</v>
      </c>
      <c r="R18" s="78">
        <f t="shared" si="3"/>
        <v>1</v>
      </c>
      <c r="S18" s="79">
        <v>0</v>
      </c>
      <c r="T18" s="79">
        <v>1</v>
      </c>
      <c r="U18" s="65">
        <f t="shared" si="4"/>
        <v>-1</v>
      </c>
      <c r="V18" s="240" t="s">
        <v>6</v>
      </c>
      <c r="W18" s="67">
        <f>'７月'!D18</f>
        <v>359</v>
      </c>
      <c r="X18" s="250">
        <f>'７月'!F18:F19</f>
        <v>350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375</v>
      </c>
      <c r="E19" s="78">
        <f t="shared" si="5"/>
        <v>-1</v>
      </c>
      <c r="F19" s="227"/>
      <c r="G19" s="222"/>
      <c r="H19" s="79">
        <v>0</v>
      </c>
      <c r="I19" s="79">
        <v>0</v>
      </c>
      <c r="J19" s="79">
        <v>1</v>
      </c>
      <c r="K19" s="79">
        <v>0</v>
      </c>
      <c r="L19" s="83">
        <f t="shared" si="0"/>
        <v>1</v>
      </c>
      <c r="M19" s="79">
        <v>0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0</v>
      </c>
      <c r="S19" s="79">
        <v>0</v>
      </c>
      <c r="T19" s="79">
        <v>1</v>
      </c>
      <c r="U19" s="65">
        <f t="shared" si="4"/>
        <v>-1</v>
      </c>
      <c r="V19" s="240"/>
      <c r="W19" s="67">
        <f>'７月'!D19</f>
        <v>376</v>
      </c>
      <c r="X19" s="251"/>
    </row>
    <row r="20" spans="1:24" ht="22.5" customHeight="1" x14ac:dyDescent="0.15">
      <c r="A20" s="233" t="s">
        <v>7</v>
      </c>
      <c r="B20" s="224">
        <f>SUM(D20+D21)</f>
        <v>812</v>
      </c>
      <c r="C20" s="60" t="s">
        <v>10</v>
      </c>
      <c r="D20" s="64">
        <f t="shared" si="2"/>
        <v>366</v>
      </c>
      <c r="E20" s="78">
        <f t="shared" si="5"/>
        <v>-1</v>
      </c>
      <c r="F20" s="226">
        <f>X20+G20</f>
        <v>406</v>
      </c>
      <c r="G20" s="222">
        <v>1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0</v>
      </c>
      <c r="N20" s="79">
        <v>0</v>
      </c>
      <c r="O20" s="79">
        <v>1</v>
      </c>
      <c r="P20" s="79">
        <v>0</v>
      </c>
      <c r="Q20" s="83">
        <f t="shared" si="1"/>
        <v>1</v>
      </c>
      <c r="R20" s="78">
        <f t="shared" si="3"/>
        <v>-1</v>
      </c>
      <c r="S20" s="79">
        <v>0</v>
      </c>
      <c r="T20" s="79">
        <v>0</v>
      </c>
      <c r="U20" s="65">
        <f t="shared" si="4"/>
        <v>0</v>
      </c>
      <c r="V20" s="240" t="s">
        <v>7</v>
      </c>
      <c r="W20" s="67">
        <f>'７月'!D20</f>
        <v>367</v>
      </c>
      <c r="X20" s="250">
        <f>'７月'!F20:F21</f>
        <v>405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446</v>
      </c>
      <c r="E21" s="78">
        <f t="shared" si="5"/>
        <v>-2</v>
      </c>
      <c r="F21" s="227"/>
      <c r="G21" s="222"/>
      <c r="H21" s="79">
        <v>0</v>
      </c>
      <c r="I21" s="79">
        <v>0</v>
      </c>
      <c r="J21" s="79">
        <v>0</v>
      </c>
      <c r="K21" s="79">
        <v>0</v>
      </c>
      <c r="L21" s="83">
        <f t="shared" si="0"/>
        <v>0</v>
      </c>
      <c r="M21" s="79">
        <v>1</v>
      </c>
      <c r="N21" s="79">
        <v>0</v>
      </c>
      <c r="O21" s="79">
        <v>0</v>
      </c>
      <c r="P21" s="79">
        <v>0</v>
      </c>
      <c r="Q21" s="83">
        <f t="shared" si="1"/>
        <v>0</v>
      </c>
      <c r="R21" s="78">
        <f t="shared" si="3"/>
        <v>0</v>
      </c>
      <c r="S21" s="79">
        <v>0</v>
      </c>
      <c r="T21" s="79">
        <v>1</v>
      </c>
      <c r="U21" s="65">
        <f t="shared" si="4"/>
        <v>-1</v>
      </c>
      <c r="V21" s="240"/>
      <c r="W21" s="67">
        <f>'７月'!D21</f>
        <v>448</v>
      </c>
      <c r="X21" s="251"/>
    </row>
    <row r="22" spans="1:24" ht="22.5" customHeight="1" x14ac:dyDescent="0.15">
      <c r="A22" s="233" t="s">
        <v>8</v>
      </c>
      <c r="B22" s="224">
        <f>SUM(D22+D23)</f>
        <v>3886</v>
      </c>
      <c r="C22" s="60" t="s">
        <v>10</v>
      </c>
      <c r="D22" s="64">
        <f t="shared" si="2"/>
        <v>1803</v>
      </c>
      <c r="E22" s="78">
        <f t="shared" si="5"/>
        <v>-12</v>
      </c>
      <c r="F22" s="226">
        <f>X22+G22</f>
        <v>1568</v>
      </c>
      <c r="G22" s="222">
        <v>0</v>
      </c>
      <c r="H22" s="79">
        <v>1</v>
      </c>
      <c r="I22" s="79">
        <v>1</v>
      </c>
      <c r="J22" s="79">
        <v>0</v>
      </c>
      <c r="K22" s="79">
        <v>0</v>
      </c>
      <c r="L22" s="83">
        <f t="shared" si="0"/>
        <v>1</v>
      </c>
      <c r="M22" s="79">
        <v>5</v>
      </c>
      <c r="N22" s="79">
        <v>0</v>
      </c>
      <c r="O22" s="79">
        <v>1</v>
      </c>
      <c r="P22" s="79">
        <v>0</v>
      </c>
      <c r="Q22" s="83">
        <f t="shared" si="1"/>
        <v>1</v>
      </c>
      <c r="R22" s="78">
        <f t="shared" si="3"/>
        <v>0</v>
      </c>
      <c r="S22" s="79">
        <v>0</v>
      </c>
      <c r="T22" s="79">
        <v>8</v>
      </c>
      <c r="U22" s="65">
        <f t="shared" si="4"/>
        <v>-8</v>
      </c>
      <c r="V22" s="240" t="s">
        <v>8</v>
      </c>
      <c r="W22" s="67">
        <f>'７月'!D22</f>
        <v>1815</v>
      </c>
      <c r="X22" s="250">
        <f>'７月'!F22:F23</f>
        <v>1568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2083</v>
      </c>
      <c r="E23" s="78">
        <f t="shared" si="5"/>
        <v>0</v>
      </c>
      <c r="F23" s="227"/>
      <c r="G23" s="222"/>
      <c r="H23" s="79">
        <v>7</v>
      </c>
      <c r="I23" s="79">
        <v>2</v>
      </c>
      <c r="J23" s="79">
        <v>1</v>
      </c>
      <c r="K23" s="79">
        <v>0</v>
      </c>
      <c r="L23" s="83">
        <f t="shared" si="0"/>
        <v>3</v>
      </c>
      <c r="M23" s="79">
        <v>6</v>
      </c>
      <c r="N23" s="79">
        <v>0</v>
      </c>
      <c r="O23" s="79">
        <v>1</v>
      </c>
      <c r="P23" s="79">
        <v>0</v>
      </c>
      <c r="Q23" s="83">
        <f t="shared" si="1"/>
        <v>1</v>
      </c>
      <c r="R23" s="78">
        <f t="shared" si="3"/>
        <v>2</v>
      </c>
      <c r="S23" s="79">
        <v>0</v>
      </c>
      <c r="T23" s="79">
        <v>3</v>
      </c>
      <c r="U23" s="65">
        <f t="shared" si="4"/>
        <v>-3</v>
      </c>
      <c r="V23" s="240"/>
      <c r="W23" s="67">
        <f>'７月'!D23</f>
        <v>2083</v>
      </c>
      <c r="X23" s="251"/>
    </row>
    <row r="24" spans="1:24" ht="22.5" customHeight="1" x14ac:dyDescent="0.15">
      <c r="A24" s="233" t="s">
        <v>9</v>
      </c>
      <c r="B24" s="224">
        <f>SUM(D24+D25)</f>
        <v>8680</v>
      </c>
      <c r="C24" s="60" t="s">
        <v>10</v>
      </c>
      <c r="D24" s="64">
        <f t="shared" si="2"/>
        <v>4112</v>
      </c>
      <c r="E24" s="78">
        <f t="shared" si="5"/>
        <v>-9</v>
      </c>
      <c r="F24" s="226">
        <f>X24+G24</f>
        <v>3700</v>
      </c>
      <c r="G24" s="222">
        <v>-7</v>
      </c>
      <c r="H24" s="79">
        <v>9</v>
      </c>
      <c r="I24" s="79">
        <v>3</v>
      </c>
      <c r="J24" s="79">
        <v>0</v>
      </c>
      <c r="K24" s="79">
        <v>0</v>
      </c>
      <c r="L24" s="83">
        <f t="shared" si="0"/>
        <v>3</v>
      </c>
      <c r="M24" s="79">
        <v>10</v>
      </c>
      <c r="N24" s="79">
        <v>2</v>
      </c>
      <c r="O24" s="79">
        <v>0</v>
      </c>
      <c r="P24" s="79">
        <v>0</v>
      </c>
      <c r="Q24" s="83">
        <f t="shared" si="1"/>
        <v>2</v>
      </c>
      <c r="R24" s="78">
        <f t="shared" si="3"/>
        <v>1</v>
      </c>
      <c r="S24" s="79">
        <v>3</v>
      </c>
      <c r="T24" s="79">
        <v>12</v>
      </c>
      <c r="U24" s="65">
        <f t="shared" si="4"/>
        <v>-9</v>
      </c>
      <c r="V24" s="240" t="s">
        <v>9</v>
      </c>
      <c r="W24" s="67">
        <f>'７月'!D24</f>
        <v>4121</v>
      </c>
      <c r="X24" s="250">
        <f>'７月'!F24:F25</f>
        <v>3707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4568</v>
      </c>
      <c r="E25" s="80">
        <f t="shared" si="5"/>
        <v>-13</v>
      </c>
      <c r="F25" s="228"/>
      <c r="G25" s="223"/>
      <c r="H25" s="81">
        <v>9</v>
      </c>
      <c r="I25" s="81">
        <v>4</v>
      </c>
      <c r="J25" s="81">
        <v>0</v>
      </c>
      <c r="K25" s="81">
        <v>0</v>
      </c>
      <c r="L25" s="70">
        <f t="shared" si="0"/>
        <v>4</v>
      </c>
      <c r="M25" s="81">
        <v>9</v>
      </c>
      <c r="N25" s="81">
        <v>4</v>
      </c>
      <c r="O25" s="81">
        <v>7</v>
      </c>
      <c r="P25" s="81">
        <v>0</v>
      </c>
      <c r="Q25" s="70">
        <f t="shared" si="1"/>
        <v>11</v>
      </c>
      <c r="R25" s="80">
        <f t="shared" si="3"/>
        <v>-7</v>
      </c>
      <c r="S25" s="81">
        <v>0</v>
      </c>
      <c r="T25" s="81">
        <v>6</v>
      </c>
      <c r="U25" s="71">
        <f t="shared" si="4"/>
        <v>-6</v>
      </c>
      <c r="V25" s="241"/>
      <c r="W25" s="72">
        <f>'７月'!D25</f>
        <v>4581</v>
      </c>
      <c r="X25" s="252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6"/>
  <sheetViews>
    <sheetView tabSelected="1" topLeftCell="A25" zoomScaleNormal="100" workbookViewId="0">
      <selection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91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2.2860939289805269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49894</v>
      </c>
      <c r="C6" s="57" t="s">
        <v>10</v>
      </c>
      <c r="D6" s="82">
        <f>SUMIF(C8:C44,"男",D8:D44)</f>
        <v>23477</v>
      </c>
      <c r="E6" s="78">
        <f>H6+I6+J6+K6-M6-N6-O6-P6+S6-T6</f>
        <v>-6</v>
      </c>
      <c r="F6" s="230">
        <f>X6+G6</f>
        <v>21825</v>
      </c>
      <c r="G6" s="230">
        <f>SUM(G8:G25)</f>
        <v>-22</v>
      </c>
      <c r="H6" s="118">
        <f>SUMIF(C8:C44,"男",H8:H44)</f>
        <v>93</v>
      </c>
      <c r="I6" s="118">
        <f>SUMIF(C8:C44,"男",I8:I44)</f>
        <v>20</v>
      </c>
      <c r="J6" s="118">
        <f>SUMIF(C8:C44,"男",J8:J44)</f>
        <v>30</v>
      </c>
      <c r="K6" s="118">
        <f>SUMIF(C8:C44,"男",K8:K44)</f>
        <v>0</v>
      </c>
      <c r="L6" s="118">
        <f>SUM(I6:K6)</f>
        <v>50</v>
      </c>
      <c r="M6" s="118">
        <f>SUMIF(C8:C44,"男",M8:M44)</f>
        <v>93</v>
      </c>
      <c r="N6" s="118">
        <f>SUMIF(C8:C44,"男",N8:N44)</f>
        <v>16</v>
      </c>
      <c r="O6" s="118">
        <f>SUMIF(C8:C44,"男",O8:O44)</f>
        <v>21</v>
      </c>
      <c r="P6" s="118">
        <f>SUMIF(C8:C44,"男",P8:P44)</f>
        <v>2</v>
      </c>
      <c r="Q6" s="118">
        <f>SUM(N6:P6)</f>
        <v>39</v>
      </c>
      <c r="R6" s="118">
        <f>SUM(L6-Q6)</f>
        <v>11</v>
      </c>
      <c r="S6" s="118">
        <f>SUMIF(C8:C44,"男",S8:S44)</f>
        <v>10</v>
      </c>
      <c r="T6" s="118">
        <f>SUMIF(C8:C44,"男",T8:T44)</f>
        <v>27</v>
      </c>
      <c r="U6" s="58">
        <f>SUM(S6-T6)</f>
        <v>-17</v>
      </c>
      <c r="V6" s="256" t="s">
        <v>0</v>
      </c>
      <c r="W6" s="59">
        <f>SUMIF(C8:C25,"男",W8:W25)</f>
        <v>23483</v>
      </c>
      <c r="X6" s="248">
        <f>SUM(X8:X25)</f>
        <v>21847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26417</v>
      </c>
      <c r="E7" s="78">
        <f>H7+I7+J7+K7-M7-N7-O7-P7+S7-T7</f>
        <v>-30</v>
      </c>
      <c r="F7" s="231"/>
      <c r="G7" s="231"/>
      <c r="H7" s="119">
        <f>SUMIF(C8:C45,"女",H8:H45)</f>
        <v>107</v>
      </c>
      <c r="I7" s="119">
        <f>SUMIF(C8:C45,"女",I8:I45)</f>
        <v>17</v>
      </c>
      <c r="J7" s="119">
        <f>SUMIF(C8:C45,"女",J8:J45)</f>
        <v>20</v>
      </c>
      <c r="K7" s="119">
        <f>SUMIF(C8:C45,"女",K8:K45)</f>
        <v>1</v>
      </c>
      <c r="L7" s="119">
        <f t="shared" ref="L7:L25" si="0">SUM(I7:K7)</f>
        <v>38</v>
      </c>
      <c r="M7" s="119">
        <f>SUMIF(C8:C45,"女",M8:M45)</f>
        <v>107</v>
      </c>
      <c r="N7" s="119">
        <f>SUMIF(C8:C45,"女",N8:N45)</f>
        <v>31</v>
      </c>
      <c r="O7" s="119">
        <f>SUMIF(C8:C45,"女",O8:O45)</f>
        <v>22</v>
      </c>
      <c r="P7" s="119">
        <f>SUMIF(C8:C45,"女",P8:P45)</f>
        <v>1</v>
      </c>
      <c r="Q7" s="119">
        <f t="shared" ref="Q7:Q25" si="1">SUM(N7:P7)</f>
        <v>54</v>
      </c>
      <c r="R7" s="116">
        <f>SUM(L7-Q7)</f>
        <v>-16</v>
      </c>
      <c r="S7" s="116">
        <f>SUMIF(C8:C45,"女",S8:S45)</f>
        <v>20</v>
      </c>
      <c r="T7" s="116">
        <f>SUMIF(C8:C44,"女",T8:T45)</f>
        <v>34</v>
      </c>
      <c r="U7" s="61">
        <f>SUM(S7-T7)</f>
        <v>-14</v>
      </c>
      <c r="V7" s="257"/>
      <c r="W7" s="62">
        <f>SUMIF(C8:C25,"女",W8:W25)</f>
        <v>26447</v>
      </c>
      <c r="X7" s="249"/>
    </row>
    <row r="8" spans="1:24" ht="22.5" customHeight="1" x14ac:dyDescent="0.15">
      <c r="A8" s="238" t="s">
        <v>1</v>
      </c>
      <c r="B8" s="224">
        <f>SUM(D8+D9)</f>
        <v>5499</v>
      </c>
      <c r="C8" s="63" t="s">
        <v>10</v>
      </c>
      <c r="D8" s="64">
        <f>E8+W8</f>
        <v>2507</v>
      </c>
      <c r="E8" s="78">
        <f>H8+I8+J8+K8-M8-N8-O8-P8+S8-T8</f>
        <v>-4</v>
      </c>
      <c r="F8" s="232">
        <f>X8+G8</f>
        <v>2304</v>
      </c>
      <c r="G8" s="286">
        <v>-4</v>
      </c>
      <c r="H8" s="148">
        <v>9</v>
      </c>
      <c r="I8" s="148">
        <v>0</v>
      </c>
      <c r="J8" s="148">
        <v>2</v>
      </c>
      <c r="K8" s="148">
        <v>0</v>
      </c>
      <c r="L8" s="116">
        <f t="shared" si="0"/>
        <v>2</v>
      </c>
      <c r="M8" s="148">
        <v>6</v>
      </c>
      <c r="N8" s="148">
        <v>5</v>
      </c>
      <c r="O8" s="148">
        <v>3</v>
      </c>
      <c r="P8" s="148">
        <v>0</v>
      </c>
      <c r="Q8" s="116">
        <f t="shared" si="1"/>
        <v>8</v>
      </c>
      <c r="R8" s="116">
        <f>SUM(L8-Q8)</f>
        <v>-6</v>
      </c>
      <c r="S8" s="148">
        <v>1</v>
      </c>
      <c r="T8" s="148">
        <v>2</v>
      </c>
      <c r="U8" s="65">
        <f>SUM(S8-T8)</f>
        <v>-1</v>
      </c>
      <c r="V8" s="258" t="s">
        <v>1</v>
      </c>
      <c r="W8" s="66">
        <f>'８月'!D8</f>
        <v>2511</v>
      </c>
      <c r="X8" s="251">
        <f>'８月'!F8:F9</f>
        <v>2308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E9+W9</f>
        <v>2992</v>
      </c>
      <c r="E9" s="78">
        <f>H9+I9+J9+K9-M9-N9-O9-P9+S9-T9</f>
        <v>1</v>
      </c>
      <c r="F9" s="227"/>
      <c r="G9" s="229"/>
      <c r="H9" s="146">
        <v>15</v>
      </c>
      <c r="I9" s="146">
        <v>0</v>
      </c>
      <c r="J9" s="146">
        <v>3</v>
      </c>
      <c r="K9" s="146">
        <v>0</v>
      </c>
      <c r="L9" s="119">
        <f t="shared" si="0"/>
        <v>3</v>
      </c>
      <c r="M9" s="146">
        <v>5</v>
      </c>
      <c r="N9" s="146">
        <v>6</v>
      </c>
      <c r="O9" s="146">
        <v>4</v>
      </c>
      <c r="P9" s="146">
        <v>0</v>
      </c>
      <c r="Q9" s="119">
        <f t="shared" si="1"/>
        <v>10</v>
      </c>
      <c r="R9" s="116">
        <f t="shared" ref="R9:R25" si="3">SUM(L9-Q9)</f>
        <v>-7</v>
      </c>
      <c r="S9" s="146">
        <v>1</v>
      </c>
      <c r="T9" s="146">
        <v>3</v>
      </c>
      <c r="U9" s="65">
        <f t="shared" ref="U9:U25" si="4">SUM(S9-T9)</f>
        <v>-2</v>
      </c>
      <c r="V9" s="240"/>
      <c r="W9" s="66">
        <f>'８月'!D9</f>
        <v>2991</v>
      </c>
      <c r="X9" s="259"/>
    </row>
    <row r="10" spans="1:24" ht="22.5" customHeight="1" x14ac:dyDescent="0.15">
      <c r="A10" s="233" t="s">
        <v>2</v>
      </c>
      <c r="B10" s="224">
        <f>SUM(D10+D11)</f>
        <v>18081</v>
      </c>
      <c r="C10" s="60" t="s">
        <v>10</v>
      </c>
      <c r="D10" s="64">
        <f t="shared" si="2"/>
        <v>8522</v>
      </c>
      <c r="E10" s="78">
        <f t="shared" ref="E10:E25" si="5">H10+I10+J10+K10-M10-N10-O10-P10+S10-T10</f>
        <v>6</v>
      </c>
      <c r="F10" s="226">
        <f>X10+G10</f>
        <v>7981</v>
      </c>
      <c r="G10" s="286">
        <v>8</v>
      </c>
      <c r="H10" s="146">
        <v>44</v>
      </c>
      <c r="I10" s="146">
        <v>10</v>
      </c>
      <c r="J10" s="146">
        <v>9</v>
      </c>
      <c r="K10" s="146">
        <v>0</v>
      </c>
      <c r="L10" s="119">
        <f t="shared" si="0"/>
        <v>19</v>
      </c>
      <c r="M10" s="146">
        <v>48</v>
      </c>
      <c r="N10" s="146">
        <v>4</v>
      </c>
      <c r="O10" s="146">
        <v>5</v>
      </c>
      <c r="P10" s="146">
        <v>0</v>
      </c>
      <c r="Q10" s="119">
        <f t="shared" si="1"/>
        <v>9</v>
      </c>
      <c r="R10" s="116">
        <f t="shared" si="3"/>
        <v>10</v>
      </c>
      <c r="S10" s="146">
        <v>6</v>
      </c>
      <c r="T10" s="146">
        <v>6</v>
      </c>
      <c r="U10" s="65">
        <f t="shared" si="4"/>
        <v>0</v>
      </c>
      <c r="V10" s="240" t="s">
        <v>2</v>
      </c>
      <c r="W10" s="67">
        <f>'８月'!D10</f>
        <v>8516</v>
      </c>
      <c r="X10" s="251">
        <f>'８月'!F10:F11</f>
        <v>7973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9559</v>
      </c>
      <c r="E11" s="78">
        <f t="shared" si="5"/>
        <v>10</v>
      </c>
      <c r="F11" s="227"/>
      <c r="G11" s="229"/>
      <c r="H11" s="146">
        <v>61</v>
      </c>
      <c r="I11" s="146">
        <v>5</v>
      </c>
      <c r="J11" s="146">
        <v>9</v>
      </c>
      <c r="K11" s="146">
        <v>1</v>
      </c>
      <c r="L11" s="119">
        <f t="shared" si="0"/>
        <v>15</v>
      </c>
      <c r="M11" s="146">
        <v>50</v>
      </c>
      <c r="N11" s="146">
        <v>14</v>
      </c>
      <c r="O11" s="146">
        <v>4</v>
      </c>
      <c r="P11" s="146">
        <v>1</v>
      </c>
      <c r="Q11" s="119">
        <f t="shared" si="1"/>
        <v>19</v>
      </c>
      <c r="R11" s="116">
        <f t="shared" si="3"/>
        <v>-4</v>
      </c>
      <c r="S11" s="146">
        <v>12</v>
      </c>
      <c r="T11" s="146">
        <v>9</v>
      </c>
      <c r="U11" s="65">
        <f t="shared" si="4"/>
        <v>3</v>
      </c>
      <c r="V11" s="240"/>
      <c r="W11" s="67">
        <f>'８月'!D11</f>
        <v>9549</v>
      </c>
      <c r="X11" s="259"/>
    </row>
    <row r="12" spans="1:24" ht="22.5" customHeight="1" x14ac:dyDescent="0.15">
      <c r="A12" s="233" t="s">
        <v>3</v>
      </c>
      <c r="B12" s="224">
        <f>SUM(D12+D13)</f>
        <v>4664</v>
      </c>
      <c r="C12" s="60" t="s">
        <v>10</v>
      </c>
      <c r="D12" s="64">
        <f t="shared" si="2"/>
        <v>2153</v>
      </c>
      <c r="E12" s="78">
        <f t="shared" si="5"/>
        <v>-2</v>
      </c>
      <c r="F12" s="226">
        <f>X12+G12</f>
        <v>2371</v>
      </c>
      <c r="G12" s="286">
        <v>-7</v>
      </c>
      <c r="H12" s="146">
        <v>7</v>
      </c>
      <c r="I12" s="146">
        <v>3</v>
      </c>
      <c r="J12" s="146">
        <v>5</v>
      </c>
      <c r="K12" s="146">
        <v>0</v>
      </c>
      <c r="L12" s="119">
        <f t="shared" si="0"/>
        <v>8</v>
      </c>
      <c r="M12" s="146">
        <v>7</v>
      </c>
      <c r="N12" s="146">
        <v>3</v>
      </c>
      <c r="O12" s="146">
        <v>7</v>
      </c>
      <c r="P12" s="146">
        <v>0</v>
      </c>
      <c r="Q12" s="119">
        <f t="shared" si="1"/>
        <v>10</v>
      </c>
      <c r="R12" s="116">
        <f t="shared" si="3"/>
        <v>-2</v>
      </c>
      <c r="S12" s="146">
        <v>1</v>
      </c>
      <c r="T12" s="146">
        <v>1</v>
      </c>
      <c r="U12" s="65">
        <f t="shared" si="4"/>
        <v>0</v>
      </c>
      <c r="V12" s="240" t="s">
        <v>3</v>
      </c>
      <c r="W12" s="67">
        <f>'８月'!D12</f>
        <v>2155</v>
      </c>
      <c r="X12" s="251">
        <f>'８月'!F12:F13</f>
        <v>2378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2511</v>
      </c>
      <c r="E13" s="78">
        <f t="shared" si="5"/>
        <v>-12</v>
      </c>
      <c r="F13" s="227"/>
      <c r="G13" s="229"/>
      <c r="H13" s="146">
        <v>5</v>
      </c>
      <c r="I13" s="146">
        <v>3</v>
      </c>
      <c r="J13" s="146">
        <v>2</v>
      </c>
      <c r="K13" s="146">
        <v>0</v>
      </c>
      <c r="L13" s="119">
        <f t="shared" si="0"/>
        <v>5</v>
      </c>
      <c r="M13" s="146">
        <v>12</v>
      </c>
      <c r="N13" s="146">
        <v>5</v>
      </c>
      <c r="O13" s="146">
        <v>4</v>
      </c>
      <c r="P13" s="146">
        <v>0</v>
      </c>
      <c r="Q13" s="119">
        <f t="shared" si="1"/>
        <v>9</v>
      </c>
      <c r="R13" s="116">
        <f t="shared" si="3"/>
        <v>-4</v>
      </c>
      <c r="S13" s="146">
        <v>1</v>
      </c>
      <c r="T13" s="146">
        <v>2</v>
      </c>
      <c r="U13" s="65">
        <f t="shared" si="4"/>
        <v>-1</v>
      </c>
      <c r="V13" s="240"/>
      <c r="W13" s="67">
        <f>'８月'!D13</f>
        <v>2523</v>
      </c>
      <c r="X13" s="259"/>
    </row>
    <row r="14" spans="1:24" ht="22.5" customHeight="1" x14ac:dyDescent="0.15">
      <c r="A14" s="233" t="s">
        <v>4</v>
      </c>
      <c r="B14" s="224">
        <f>SUM(D14+D15)</f>
        <v>4608</v>
      </c>
      <c r="C14" s="60" t="s">
        <v>10</v>
      </c>
      <c r="D14" s="64">
        <f t="shared" si="2"/>
        <v>2237</v>
      </c>
      <c r="E14" s="78">
        <f t="shared" si="5"/>
        <v>8</v>
      </c>
      <c r="F14" s="226">
        <f>X14+G14</f>
        <v>1717</v>
      </c>
      <c r="G14" s="286">
        <v>-4</v>
      </c>
      <c r="H14" s="146">
        <v>7</v>
      </c>
      <c r="I14" s="146">
        <v>1</v>
      </c>
      <c r="J14" s="146">
        <v>5</v>
      </c>
      <c r="K14" s="146">
        <v>0</v>
      </c>
      <c r="L14" s="119">
        <f t="shared" si="0"/>
        <v>6</v>
      </c>
      <c r="M14" s="146">
        <v>4</v>
      </c>
      <c r="N14" s="146">
        <v>2</v>
      </c>
      <c r="O14" s="146">
        <v>0</v>
      </c>
      <c r="P14" s="146">
        <v>0</v>
      </c>
      <c r="Q14" s="119">
        <f t="shared" si="1"/>
        <v>2</v>
      </c>
      <c r="R14" s="116">
        <f t="shared" si="3"/>
        <v>4</v>
      </c>
      <c r="S14" s="146">
        <v>2</v>
      </c>
      <c r="T14" s="146">
        <v>1</v>
      </c>
      <c r="U14" s="65">
        <f t="shared" si="4"/>
        <v>1</v>
      </c>
      <c r="V14" s="240" t="s">
        <v>4</v>
      </c>
      <c r="W14" s="67">
        <f>'８月'!D14</f>
        <v>2229</v>
      </c>
      <c r="X14" s="251">
        <f>'８月'!F14:F15</f>
        <v>1721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2371</v>
      </c>
      <c r="E15" s="78">
        <f t="shared" si="5"/>
        <v>-7</v>
      </c>
      <c r="F15" s="227"/>
      <c r="G15" s="229"/>
      <c r="H15" s="146">
        <v>6</v>
      </c>
      <c r="I15" s="146">
        <v>3</v>
      </c>
      <c r="J15" s="146">
        <v>2</v>
      </c>
      <c r="K15" s="146">
        <v>0</v>
      </c>
      <c r="L15" s="119">
        <f t="shared" si="0"/>
        <v>5</v>
      </c>
      <c r="M15" s="146">
        <v>9</v>
      </c>
      <c r="N15" s="146">
        <v>2</v>
      </c>
      <c r="O15" s="146">
        <v>1</v>
      </c>
      <c r="P15" s="146">
        <v>0</v>
      </c>
      <c r="Q15" s="119">
        <f t="shared" si="1"/>
        <v>3</v>
      </c>
      <c r="R15" s="116">
        <f t="shared" si="3"/>
        <v>2</v>
      </c>
      <c r="S15" s="146">
        <v>1</v>
      </c>
      <c r="T15" s="146">
        <v>7</v>
      </c>
      <c r="U15" s="65">
        <f t="shared" si="4"/>
        <v>-6</v>
      </c>
      <c r="V15" s="240"/>
      <c r="W15" s="67">
        <f>'８月'!D15</f>
        <v>2378</v>
      </c>
      <c r="X15" s="259"/>
    </row>
    <row r="16" spans="1:24" ht="22.5" customHeight="1" x14ac:dyDescent="0.15">
      <c r="A16" s="233" t="s">
        <v>5</v>
      </c>
      <c r="B16" s="224">
        <f>SUM(D16+D17)</f>
        <v>2951</v>
      </c>
      <c r="C16" s="60" t="s">
        <v>10</v>
      </c>
      <c r="D16" s="64">
        <f t="shared" si="2"/>
        <v>1428</v>
      </c>
      <c r="E16" s="78">
        <f t="shared" si="5"/>
        <v>-4</v>
      </c>
      <c r="F16" s="226">
        <f>X16+G16</f>
        <v>1435</v>
      </c>
      <c r="G16" s="286">
        <v>-7</v>
      </c>
      <c r="H16" s="146">
        <v>6</v>
      </c>
      <c r="I16" s="146">
        <v>1</v>
      </c>
      <c r="J16" s="146">
        <v>2</v>
      </c>
      <c r="K16" s="146">
        <v>0</v>
      </c>
      <c r="L16" s="119">
        <f t="shared" si="0"/>
        <v>3</v>
      </c>
      <c r="M16" s="146">
        <v>7</v>
      </c>
      <c r="N16" s="146">
        <v>0</v>
      </c>
      <c r="O16" s="146">
        <v>2</v>
      </c>
      <c r="P16" s="146">
        <v>0</v>
      </c>
      <c r="Q16" s="119">
        <f t="shared" si="1"/>
        <v>2</v>
      </c>
      <c r="R16" s="116">
        <f t="shared" si="3"/>
        <v>1</v>
      </c>
      <c r="S16" s="146">
        <v>0</v>
      </c>
      <c r="T16" s="146">
        <v>4</v>
      </c>
      <c r="U16" s="65">
        <f t="shared" si="4"/>
        <v>-4</v>
      </c>
      <c r="V16" s="240" t="s">
        <v>5</v>
      </c>
      <c r="W16" s="67">
        <f>'８月'!D16</f>
        <v>1432</v>
      </c>
      <c r="X16" s="251">
        <f>'８月'!F16:F17</f>
        <v>1442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1523</v>
      </c>
      <c r="E17" s="78">
        <f t="shared" si="5"/>
        <v>-11</v>
      </c>
      <c r="F17" s="227"/>
      <c r="G17" s="229"/>
      <c r="H17" s="146">
        <v>6</v>
      </c>
      <c r="I17" s="146">
        <v>0</v>
      </c>
      <c r="J17" s="146">
        <v>0</v>
      </c>
      <c r="K17" s="146">
        <v>0</v>
      </c>
      <c r="L17" s="119">
        <f t="shared" si="0"/>
        <v>0</v>
      </c>
      <c r="M17" s="146">
        <v>8</v>
      </c>
      <c r="N17" s="146">
        <v>2</v>
      </c>
      <c r="O17" s="146">
        <v>3</v>
      </c>
      <c r="P17" s="146">
        <v>0</v>
      </c>
      <c r="Q17" s="119">
        <f t="shared" si="1"/>
        <v>5</v>
      </c>
      <c r="R17" s="116">
        <f t="shared" si="3"/>
        <v>-5</v>
      </c>
      <c r="S17" s="146">
        <v>0</v>
      </c>
      <c r="T17" s="146">
        <v>4</v>
      </c>
      <c r="U17" s="65">
        <f t="shared" si="4"/>
        <v>-4</v>
      </c>
      <c r="V17" s="240"/>
      <c r="W17" s="67">
        <f>'８月'!D17</f>
        <v>1534</v>
      </c>
      <c r="X17" s="259"/>
    </row>
    <row r="18" spans="1:24" ht="22.5" customHeight="1" x14ac:dyDescent="0.15">
      <c r="A18" s="233" t="s">
        <v>6</v>
      </c>
      <c r="B18" s="224">
        <f>SUM(D18+D19)</f>
        <v>728</v>
      </c>
      <c r="C18" s="60" t="s">
        <v>10</v>
      </c>
      <c r="D18" s="64">
        <f t="shared" si="2"/>
        <v>355</v>
      </c>
      <c r="E18" s="78">
        <f t="shared" si="5"/>
        <v>-4</v>
      </c>
      <c r="F18" s="226">
        <f>X18+G18</f>
        <v>349</v>
      </c>
      <c r="G18" s="286">
        <v>-2</v>
      </c>
      <c r="H18" s="146">
        <v>0</v>
      </c>
      <c r="I18" s="146">
        <v>0</v>
      </c>
      <c r="J18" s="146">
        <v>0</v>
      </c>
      <c r="K18" s="146">
        <v>0</v>
      </c>
      <c r="L18" s="119">
        <f t="shared" si="0"/>
        <v>0</v>
      </c>
      <c r="M18" s="146">
        <v>1</v>
      </c>
      <c r="N18" s="146">
        <v>0</v>
      </c>
      <c r="O18" s="146">
        <v>1</v>
      </c>
      <c r="P18" s="146">
        <v>0</v>
      </c>
      <c r="Q18" s="119">
        <f t="shared" si="1"/>
        <v>1</v>
      </c>
      <c r="R18" s="116">
        <f t="shared" si="3"/>
        <v>-1</v>
      </c>
      <c r="S18" s="146">
        <v>0</v>
      </c>
      <c r="T18" s="146">
        <v>2</v>
      </c>
      <c r="U18" s="65">
        <f t="shared" si="4"/>
        <v>-2</v>
      </c>
      <c r="V18" s="240" t="s">
        <v>6</v>
      </c>
      <c r="W18" s="67">
        <f>'８月'!D18</f>
        <v>359</v>
      </c>
      <c r="X18" s="251">
        <f>'８月'!F18:F19</f>
        <v>351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373</v>
      </c>
      <c r="E19" s="78">
        <f t="shared" si="5"/>
        <v>-2</v>
      </c>
      <c r="F19" s="227"/>
      <c r="G19" s="229"/>
      <c r="H19" s="146">
        <v>0</v>
      </c>
      <c r="I19" s="146">
        <v>0</v>
      </c>
      <c r="J19" s="146">
        <v>0</v>
      </c>
      <c r="K19" s="146">
        <v>0</v>
      </c>
      <c r="L19" s="119">
        <f t="shared" si="0"/>
        <v>0</v>
      </c>
      <c r="M19" s="146">
        <v>2</v>
      </c>
      <c r="N19" s="146">
        <v>0</v>
      </c>
      <c r="O19" s="146">
        <v>0</v>
      </c>
      <c r="P19" s="146">
        <v>0</v>
      </c>
      <c r="Q19" s="119">
        <f t="shared" si="1"/>
        <v>0</v>
      </c>
      <c r="R19" s="116">
        <f t="shared" si="3"/>
        <v>0</v>
      </c>
      <c r="S19" s="146">
        <v>0</v>
      </c>
      <c r="T19" s="146">
        <v>0</v>
      </c>
      <c r="U19" s="65">
        <f t="shared" si="4"/>
        <v>0</v>
      </c>
      <c r="V19" s="240"/>
      <c r="W19" s="67">
        <f>'８月'!D19</f>
        <v>375</v>
      </c>
      <c r="X19" s="259"/>
    </row>
    <row r="20" spans="1:24" ht="22.5" customHeight="1" x14ac:dyDescent="0.15">
      <c r="A20" s="233" t="s">
        <v>7</v>
      </c>
      <c r="B20" s="224">
        <f>SUM(D20+D21)</f>
        <v>816</v>
      </c>
      <c r="C20" s="60" t="s">
        <v>10</v>
      </c>
      <c r="D20" s="64">
        <f t="shared" si="2"/>
        <v>367</v>
      </c>
      <c r="E20" s="78">
        <f t="shared" si="5"/>
        <v>1</v>
      </c>
      <c r="F20" s="226">
        <f>X20+G20</f>
        <v>407</v>
      </c>
      <c r="G20" s="286">
        <v>1</v>
      </c>
      <c r="H20" s="146">
        <v>1</v>
      </c>
      <c r="I20" s="146">
        <v>0</v>
      </c>
      <c r="J20" s="146">
        <v>2</v>
      </c>
      <c r="K20" s="146">
        <v>0</v>
      </c>
      <c r="L20" s="119">
        <f t="shared" si="0"/>
        <v>2</v>
      </c>
      <c r="M20" s="146">
        <v>1</v>
      </c>
      <c r="N20" s="146">
        <v>0</v>
      </c>
      <c r="O20" s="146">
        <v>0</v>
      </c>
      <c r="P20" s="146">
        <v>0</v>
      </c>
      <c r="Q20" s="119">
        <f t="shared" si="1"/>
        <v>0</v>
      </c>
      <c r="R20" s="116">
        <f t="shared" si="3"/>
        <v>2</v>
      </c>
      <c r="S20" s="146">
        <v>0</v>
      </c>
      <c r="T20" s="146">
        <v>1</v>
      </c>
      <c r="U20" s="65">
        <f t="shared" si="4"/>
        <v>-1</v>
      </c>
      <c r="V20" s="240" t="s">
        <v>7</v>
      </c>
      <c r="W20" s="67">
        <f>'８月'!D20</f>
        <v>366</v>
      </c>
      <c r="X20" s="251">
        <f>'８月'!F20:F21</f>
        <v>406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449</v>
      </c>
      <c r="E21" s="78">
        <f t="shared" si="5"/>
        <v>3</v>
      </c>
      <c r="F21" s="227"/>
      <c r="G21" s="229"/>
      <c r="H21" s="146">
        <v>0</v>
      </c>
      <c r="I21" s="146">
        <v>0</v>
      </c>
      <c r="J21" s="146">
        <v>2</v>
      </c>
      <c r="K21" s="146">
        <v>0</v>
      </c>
      <c r="L21" s="119">
        <f t="shared" si="0"/>
        <v>2</v>
      </c>
      <c r="M21" s="146">
        <v>0</v>
      </c>
      <c r="N21" s="146">
        <v>0</v>
      </c>
      <c r="O21" s="146">
        <v>0</v>
      </c>
      <c r="P21" s="146">
        <v>0</v>
      </c>
      <c r="Q21" s="119">
        <f t="shared" si="1"/>
        <v>0</v>
      </c>
      <c r="R21" s="116">
        <f t="shared" si="3"/>
        <v>2</v>
      </c>
      <c r="S21" s="146">
        <v>1</v>
      </c>
      <c r="T21" s="146">
        <v>0</v>
      </c>
      <c r="U21" s="65">
        <f t="shared" si="4"/>
        <v>1</v>
      </c>
      <c r="V21" s="240"/>
      <c r="W21" s="67">
        <f>'８月'!D21</f>
        <v>446</v>
      </c>
      <c r="X21" s="259"/>
    </row>
    <row r="22" spans="1:24" ht="22.5" customHeight="1" x14ac:dyDescent="0.15">
      <c r="A22" s="233" t="s">
        <v>8</v>
      </c>
      <c r="B22" s="224">
        <f>SUM(D22+D23)</f>
        <v>3881</v>
      </c>
      <c r="C22" s="60" t="s">
        <v>10</v>
      </c>
      <c r="D22" s="64">
        <f t="shared" si="2"/>
        <v>1800</v>
      </c>
      <c r="E22" s="78">
        <f t="shared" si="5"/>
        <v>-3</v>
      </c>
      <c r="F22" s="226">
        <f>X22+G22</f>
        <v>1563</v>
      </c>
      <c r="G22" s="286">
        <v>-5</v>
      </c>
      <c r="H22" s="146">
        <v>4</v>
      </c>
      <c r="I22" s="146">
        <v>2</v>
      </c>
      <c r="J22" s="146">
        <v>2</v>
      </c>
      <c r="K22" s="146">
        <v>0</v>
      </c>
      <c r="L22" s="119">
        <f t="shared" si="0"/>
        <v>4</v>
      </c>
      <c r="M22" s="146">
        <v>5</v>
      </c>
      <c r="N22" s="146">
        <v>1</v>
      </c>
      <c r="O22" s="146">
        <v>2</v>
      </c>
      <c r="P22" s="146">
        <v>0</v>
      </c>
      <c r="Q22" s="119">
        <f t="shared" si="1"/>
        <v>3</v>
      </c>
      <c r="R22" s="116">
        <f t="shared" si="3"/>
        <v>1</v>
      </c>
      <c r="S22" s="146">
        <v>0</v>
      </c>
      <c r="T22" s="146">
        <v>3</v>
      </c>
      <c r="U22" s="65">
        <f t="shared" si="4"/>
        <v>-3</v>
      </c>
      <c r="V22" s="240" t="s">
        <v>8</v>
      </c>
      <c r="W22" s="67">
        <f>'８月'!D22</f>
        <v>1803</v>
      </c>
      <c r="X22" s="251">
        <f>'８月'!F22:F23</f>
        <v>1568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2081</v>
      </c>
      <c r="E23" s="78">
        <f t="shared" si="5"/>
        <v>-2</v>
      </c>
      <c r="F23" s="227"/>
      <c r="G23" s="229"/>
      <c r="H23" s="146">
        <v>2</v>
      </c>
      <c r="I23" s="146">
        <v>5</v>
      </c>
      <c r="J23" s="146">
        <v>1</v>
      </c>
      <c r="K23" s="146">
        <v>0</v>
      </c>
      <c r="L23" s="119">
        <f t="shared" si="0"/>
        <v>6</v>
      </c>
      <c r="M23" s="146">
        <v>5</v>
      </c>
      <c r="N23" s="146">
        <v>2</v>
      </c>
      <c r="O23" s="146">
        <v>4</v>
      </c>
      <c r="P23" s="146">
        <v>0</v>
      </c>
      <c r="Q23" s="119">
        <f t="shared" si="1"/>
        <v>6</v>
      </c>
      <c r="R23" s="116">
        <f t="shared" si="3"/>
        <v>0</v>
      </c>
      <c r="S23" s="146">
        <v>2</v>
      </c>
      <c r="T23" s="146">
        <v>1</v>
      </c>
      <c r="U23" s="65">
        <f t="shared" si="4"/>
        <v>1</v>
      </c>
      <c r="V23" s="240"/>
      <c r="W23" s="67">
        <f>'８月'!D23</f>
        <v>2083</v>
      </c>
      <c r="X23" s="259"/>
    </row>
    <row r="24" spans="1:24" ht="22.5" customHeight="1" x14ac:dyDescent="0.15">
      <c r="A24" s="233" t="s">
        <v>9</v>
      </c>
      <c r="B24" s="225">
        <f>SUM(D24+D25)</f>
        <v>8666</v>
      </c>
      <c r="C24" s="60" t="s">
        <v>10</v>
      </c>
      <c r="D24" s="107">
        <f t="shared" si="2"/>
        <v>4108</v>
      </c>
      <c r="E24" s="106">
        <f t="shared" si="5"/>
        <v>-4</v>
      </c>
      <c r="F24" s="226">
        <f>X24+G24</f>
        <v>3698</v>
      </c>
      <c r="G24" s="286">
        <v>-2</v>
      </c>
      <c r="H24" s="146">
        <v>15</v>
      </c>
      <c r="I24" s="146">
        <v>3</v>
      </c>
      <c r="J24" s="146">
        <v>3</v>
      </c>
      <c r="K24" s="146">
        <v>0</v>
      </c>
      <c r="L24" s="119">
        <f t="shared" si="0"/>
        <v>6</v>
      </c>
      <c r="M24" s="146">
        <v>14</v>
      </c>
      <c r="N24" s="146">
        <v>1</v>
      </c>
      <c r="O24" s="146">
        <v>1</v>
      </c>
      <c r="P24" s="146">
        <v>2</v>
      </c>
      <c r="Q24" s="119">
        <f t="shared" si="1"/>
        <v>4</v>
      </c>
      <c r="R24" s="116">
        <f t="shared" si="3"/>
        <v>2</v>
      </c>
      <c r="S24" s="146">
        <v>0</v>
      </c>
      <c r="T24" s="146">
        <v>7</v>
      </c>
      <c r="U24" s="65">
        <f t="shared" si="4"/>
        <v>-7</v>
      </c>
      <c r="V24" s="240" t="s">
        <v>9</v>
      </c>
      <c r="W24" s="67">
        <f>'８月'!D24</f>
        <v>4112</v>
      </c>
      <c r="X24" s="259">
        <f>'８月'!F24:F25</f>
        <v>3700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4558</v>
      </c>
      <c r="E25" s="105">
        <f t="shared" si="5"/>
        <v>-10</v>
      </c>
      <c r="F25" s="228"/>
      <c r="G25" s="288"/>
      <c r="H25" s="147">
        <v>12</v>
      </c>
      <c r="I25" s="147">
        <v>1</v>
      </c>
      <c r="J25" s="147">
        <v>1</v>
      </c>
      <c r="K25" s="147">
        <v>0</v>
      </c>
      <c r="L25" s="70">
        <f t="shared" si="0"/>
        <v>2</v>
      </c>
      <c r="M25" s="147">
        <v>16</v>
      </c>
      <c r="N25" s="147">
        <v>0</v>
      </c>
      <c r="O25" s="147">
        <v>2</v>
      </c>
      <c r="P25" s="147">
        <v>0</v>
      </c>
      <c r="Q25" s="70">
        <f t="shared" si="1"/>
        <v>2</v>
      </c>
      <c r="R25" s="117">
        <f t="shared" si="3"/>
        <v>0</v>
      </c>
      <c r="S25" s="147">
        <v>2</v>
      </c>
      <c r="T25" s="147">
        <v>8</v>
      </c>
      <c r="U25" s="71">
        <f t="shared" si="4"/>
        <v>-6</v>
      </c>
      <c r="V25" s="241"/>
      <c r="W25" s="72">
        <f>'８月'!D25</f>
        <v>4568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  <ignoredErrors>
    <ignoredError sqref="W9:X25 W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tabSelected="1" zoomScaleNormal="100" workbookViewId="0">
      <pane xSplit="1" ySplit="5" topLeftCell="B6" activePane="bottomRight" state="frozen"/>
      <selection activeCell="G10" sqref="G10:G11"/>
      <selection pane="topRight" activeCell="G10" sqref="G10:G11"/>
      <selection pane="bottomLeft" activeCell="G10" sqref="G10:G11"/>
      <selection pane="bottomRight"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3"/>
      <c r="G1" s="3"/>
    </row>
    <row r="2" spans="1:24" ht="22.5" customHeight="1" thickBot="1" x14ac:dyDescent="0.2">
      <c r="B2" s="215" t="s">
        <v>92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2.2872545421178199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49853</v>
      </c>
      <c r="C6" s="57" t="s">
        <v>10</v>
      </c>
      <c r="D6" s="82">
        <f>SUMIF(C8:C44,"男",D8:D44)</f>
        <v>23460</v>
      </c>
      <c r="E6" s="78">
        <f>H6+I6+J6+K6-M6-N6-O6-P6+S6-T6</f>
        <v>-17</v>
      </c>
      <c r="F6" s="230">
        <f>X6+G6</f>
        <v>21796</v>
      </c>
      <c r="G6" s="230">
        <f>SUM(G8:G25)</f>
        <v>-29</v>
      </c>
      <c r="H6" s="82">
        <f>SUMIF(C8:C44,"男",H8:H44)</f>
        <v>79</v>
      </c>
      <c r="I6" s="82">
        <f>SUMIF(C8:C44,"男",I8:I44)</f>
        <v>18</v>
      </c>
      <c r="J6" s="82">
        <f>SUMIF(C8:C44,"男",J8:J44)</f>
        <v>26</v>
      </c>
      <c r="K6" s="82">
        <f>SUMIF(C8:C44,"男",K8:K44)</f>
        <v>0</v>
      </c>
      <c r="L6" s="82">
        <f>SUM(I6:K6)</f>
        <v>44</v>
      </c>
      <c r="M6" s="82">
        <f>SUMIF(C8:C44,"男",M8:M44)</f>
        <v>79</v>
      </c>
      <c r="N6" s="82">
        <f>SUMIF(C8:C44,"男",N8:N44)</f>
        <v>16</v>
      </c>
      <c r="O6" s="82">
        <f>SUMIF(C8:C44,"男",O8:O44)</f>
        <v>24</v>
      </c>
      <c r="P6" s="82">
        <f>SUMIF(C8:C44,"男",P8:P44)</f>
        <v>1</v>
      </c>
      <c r="Q6" s="82">
        <f>SUM(N6:P6)</f>
        <v>41</v>
      </c>
      <c r="R6" s="82">
        <f>SUM(L6-Q6)</f>
        <v>3</v>
      </c>
      <c r="S6" s="82">
        <f>SUMIF(C8:C44,"男",S8:S44)</f>
        <v>16</v>
      </c>
      <c r="T6" s="82">
        <f>SUMIF(C8:C44,"男",T8:T44)</f>
        <v>36</v>
      </c>
      <c r="U6" s="58">
        <f>SUM(S6-T6)</f>
        <v>-20</v>
      </c>
      <c r="V6" s="256" t="s">
        <v>0</v>
      </c>
      <c r="W6" s="59">
        <f>SUMIF(C8:C25,"男",W8:W25)</f>
        <v>23477</v>
      </c>
      <c r="X6" s="248">
        <f>SUM(X8:X25)</f>
        <v>21825</v>
      </c>
    </row>
    <row r="7" spans="1:24" ht="22.5" customHeight="1" x14ac:dyDescent="0.15">
      <c r="A7" s="237"/>
      <c r="B7" s="225"/>
      <c r="C7" s="60" t="s">
        <v>11</v>
      </c>
      <c r="D7" s="78">
        <f>SUMIF(C8:C45,"女",D8:D45)</f>
        <v>26393</v>
      </c>
      <c r="E7" s="78">
        <f>H7+I7+J7+K7-M7-N7-O7-P7+S7-T7</f>
        <v>-24</v>
      </c>
      <c r="F7" s="231"/>
      <c r="G7" s="231"/>
      <c r="H7" s="83">
        <f>SUMIF(C8:C45,"女",H8:H45)</f>
        <v>71</v>
      </c>
      <c r="I7" s="83">
        <f>SUMIF(C8:C45,"女",I8:I45)</f>
        <v>8</v>
      </c>
      <c r="J7" s="83">
        <f>SUMIF(C8:C45,"女",J8:J45)</f>
        <v>20</v>
      </c>
      <c r="K7" s="83">
        <f>SUMIF(C8:C45,"女",K8:K45)</f>
        <v>0</v>
      </c>
      <c r="L7" s="83">
        <f t="shared" ref="L7:L25" si="0">SUM(I7:K7)</f>
        <v>28</v>
      </c>
      <c r="M7" s="83">
        <f>SUMIF(C8:C45,"女",M8:M45)</f>
        <v>71</v>
      </c>
      <c r="N7" s="83">
        <f>SUMIF(C8:C45,"女",N8:N45)</f>
        <v>18</v>
      </c>
      <c r="O7" s="83">
        <f>SUMIF(C8:C45,"女",O8:O45)</f>
        <v>13</v>
      </c>
      <c r="P7" s="83">
        <f>SUMIF(C8:C45,"女",P8:P45)</f>
        <v>1</v>
      </c>
      <c r="Q7" s="83">
        <f t="shared" ref="Q7:Q25" si="1">SUM(N7:P7)</f>
        <v>32</v>
      </c>
      <c r="R7" s="78">
        <f>SUM(L7-Q7)</f>
        <v>-4</v>
      </c>
      <c r="S7" s="78">
        <f>SUMIF(C8:C45,"女",S8:S45)</f>
        <v>17</v>
      </c>
      <c r="T7" s="78">
        <f>SUMIF(C8:C44,"女",T8:T45)</f>
        <v>37</v>
      </c>
      <c r="U7" s="61">
        <f>SUM(S7-T7)</f>
        <v>-20</v>
      </c>
      <c r="V7" s="257"/>
      <c r="W7" s="62">
        <f>SUMIF(C8:C25,"女",W8:W25)</f>
        <v>26417</v>
      </c>
      <c r="X7" s="249"/>
    </row>
    <row r="8" spans="1:24" ht="22.5" customHeight="1" x14ac:dyDescent="0.15">
      <c r="A8" s="238" t="s">
        <v>1</v>
      </c>
      <c r="B8" s="224">
        <f>SUM(D8+D9)</f>
        <v>5492</v>
      </c>
      <c r="C8" s="63" t="s">
        <v>10</v>
      </c>
      <c r="D8" s="64">
        <f>E8+W8</f>
        <v>2503</v>
      </c>
      <c r="E8" s="78">
        <f>H8+I8+J8+K8-M8-N8-O8-P8+S8-T8</f>
        <v>-4</v>
      </c>
      <c r="F8" s="232">
        <f>X8+G8</f>
        <v>2301</v>
      </c>
      <c r="G8" s="229">
        <v>-3</v>
      </c>
      <c r="H8" s="149">
        <v>2</v>
      </c>
      <c r="I8" s="149">
        <v>0</v>
      </c>
      <c r="J8" s="149">
        <v>0</v>
      </c>
      <c r="K8" s="149">
        <v>0</v>
      </c>
      <c r="L8" s="78">
        <f t="shared" si="0"/>
        <v>0</v>
      </c>
      <c r="M8" s="84">
        <v>1</v>
      </c>
      <c r="N8" s="84">
        <v>2</v>
      </c>
      <c r="O8" s="84">
        <v>0</v>
      </c>
      <c r="P8" s="84">
        <v>0</v>
      </c>
      <c r="Q8" s="78">
        <f t="shared" si="1"/>
        <v>2</v>
      </c>
      <c r="R8" s="78">
        <f>SUM(L8-Q8)</f>
        <v>-2</v>
      </c>
      <c r="S8" s="84">
        <v>1</v>
      </c>
      <c r="T8" s="84">
        <v>4</v>
      </c>
      <c r="U8" s="65">
        <f>SUM(S8-T8)</f>
        <v>-3</v>
      </c>
      <c r="V8" s="258" t="s">
        <v>1</v>
      </c>
      <c r="W8" s="66">
        <f>'９月'!D8</f>
        <v>2507</v>
      </c>
      <c r="X8" s="251">
        <f>'９月'!F8:F9</f>
        <v>2304</v>
      </c>
    </row>
    <row r="9" spans="1:24" ht="22.5" customHeight="1" x14ac:dyDescent="0.15">
      <c r="A9" s="233"/>
      <c r="B9" s="225"/>
      <c r="C9" s="60" t="s">
        <v>11</v>
      </c>
      <c r="D9" s="64">
        <f t="shared" ref="D9:D25" si="2">E9+W9</f>
        <v>2989</v>
      </c>
      <c r="E9" s="78">
        <f>H9+I9+J9+K9-M9-N9-O9-P9+S9-T9</f>
        <v>-3</v>
      </c>
      <c r="F9" s="227"/>
      <c r="G9" s="222"/>
      <c r="H9" s="150">
        <v>2</v>
      </c>
      <c r="I9" s="150">
        <v>0</v>
      </c>
      <c r="J9" s="150">
        <v>0</v>
      </c>
      <c r="K9" s="149">
        <v>0</v>
      </c>
      <c r="L9" s="83">
        <f t="shared" si="0"/>
        <v>0</v>
      </c>
      <c r="M9" s="79">
        <v>4</v>
      </c>
      <c r="N9" s="79">
        <v>1</v>
      </c>
      <c r="O9" s="79">
        <v>1</v>
      </c>
      <c r="P9" s="79">
        <v>0</v>
      </c>
      <c r="Q9" s="83">
        <f t="shared" si="1"/>
        <v>2</v>
      </c>
      <c r="R9" s="78">
        <f t="shared" ref="R9:R25" si="3">SUM(L9-Q9)</f>
        <v>-2</v>
      </c>
      <c r="S9" s="79">
        <v>3</v>
      </c>
      <c r="T9" s="79">
        <v>2</v>
      </c>
      <c r="U9" s="65">
        <f t="shared" ref="U9:U25" si="4">SUM(S9-T9)</f>
        <v>1</v>
      </c>
      <c r="V9" s="240"/>
      <c r="W9" s="66">
        <f>'９月'!D9</f>
        <v>2992</v>
      </c>
      <c r="X9" s="259"/>
    </row>
    <row r="10" spans="1:24" ht="22.5" customHeight="1" x14ac:dyDescent="0.15">
      <c r="A10" s="233" t="s">
        <v>2</v>
      </c>
      <c r="B10" s="224">
        <f>SUM(D10+D11)</f>
        <v>18094</v>
      </c>
      <c r="C10" s="60" t="s">
        <v>10</v>
      </c>
      <c r="D10" s="64">
        <f t="shared" si="2"/>
        <v>8532</v>
      </c>
      <c r="E10" s="78">
        <f t="shared" ref="E10:E25" si="5">H10+I10+J10+K10-M10-N10-O10-P10+S10-T10</f>
        <v>10</v>
      </c>
      <c r="F10" s="226">
        <f>X10+G10</f>
        <v>7980</v>
      </c>
      <c r="G10" s="222">
        <v>-1</v>
      </c>
      <c r="H10" s="149">
        <v>35</v>
      </c>
      <c r="I10" s="149">
        <v>12</v>
      </c>
      <c r="J10" s="149">
        <v>15</v>
      </c>
      <c r="K10" s="149">
        <v>0</v>
      </c>
      <c r="L10" s="83">
        <f t="shared" si="0"/>
        <v>27</v>
      </c>
      <c r="M10" s="79">
        <v>37</v>
      </c>
      <c r="N10" s="79">
        <v>7</v>
      </c>
      <c r="O10" s="79">
        <v>10</v>
      </c>
      <c r="P10" s="79">
        <v>0</v>
      </c>
      <c r="Q10" s="83">
        <f t="shared" si="1"/>
        <v>17</v>
      </c>
      <c r="R10" s="78">
        <f t="shared" si="3"/>
        <v>10</v>
      </c>
      <c r="S10" s="79">
        <v>10</v>
      </c>
      <c r="T10" s="79">
        <v>8</v>
      </c>
      <c r="U10" s="65">
        <f t="shared" si="4"/>
        <v>2</v>
      </c>
      <c r="V10" s="240" t="s">
        <v>2</v>
      </c>
      <c r="W10" s="66">
        <f>'９月'!D10</f>
        <v>8522</v>
      </c>
      <c r="X10" s="251">
        <f>'９月'!F10:F11</f>
        <v>7981</v>
      </c>
    </row>
    <row r="11" spans="1:24" ht="22.5" customHeight="1" x14ac:dyDescent="0.15">
      <c r="A11" s="233"/>
      <c r="B11" s="225"/>
      <c r="C11" s="60" t="s">
        <v>11</v>
      </c>
      <c r="D11" s="64">
        <f t="shared" si="2"/>
        <v>9562</v>
      </c>
      <c r="E11" s="78">
        <f t="shared" si="5"/>
        <v>3</v>
      </c>
      <c r="F11" s="227"/>
      <c r="G11" s="222"/>
      <c r="H11" s="150">
        <v>30</v>
      </c>
      <c r="I11" s="150">
        <v>6</v>
      </c>
      <c r="J11" s="150">
        <v>13</v>
      </c>
      <c r="K11" s="149">
        <v>0</v>
      </c>
      <c r="L11" s="83">
        <f t="shared" si="0"/>
        <v>19</v>
      </c>
      <c r="M11" s="79">
        <v>28</v>
      </c>
      <c r="N11" s="79">
        <v>8</v>
      </c>
      <c r="O11" s="79">
        <v>8</v>
      </c>
      <c r="P11" s="79">
        <v>1</v>
      </c>
      <c r="Q11" s="83">
        <f t="shared" si="1"/>
        <v>17</v>
      </c>
      <c r="R11" s="78">
        <f t="shared" si="3"/>
        <v>2</v>
      </c>
      <c r="S11" s="79">
        <v>8</v>
      </c>
      <c r="T11" s="79">
        <v>9</v>
      </c>
      <c r="U11" s="65">
        <f t="shared" si="4"/>
        <v>-1</v>
      </c>
      <c r="V11" s="240"/>
      <c r="W11" s="66">
        <f>'９月'!D11</f>
        <v>9559</v>
      </c>
      <c r="X11" s="259"/>
    </row>
    <row r="12" spans="1:24" ht="22.5" customHeight="1" x14ac:dyDescent="0.15">
      <c r="A12" s="233" t="s">
        <v>3</v>
      </c>
      <c r="B12" s="224">
        <f>SUM(D12+D13)</f>
        <v>4647</v>
      </c>
      <c r="C12" s="60" t="s">
        <v>10</v>
      </c>
      <c r="D12" s="64">
        <f t="shared" si="2"/>
        <v>2144</v>
      </c>
      <c r="E12" s="78">
        <f t="shared" si="5"/>
        <v>-9</v>
      </c>
      <c r="F12" s="226">
        <f>X12+G12</f>
        <v>2367</v>
      </c>
      <c r="G12" s="222">
        <v>-4</v>
      </c>
      <c r="H12" s="149">
        <v>16</v>
      </c>
      <c r="I12" s="149">
        <v>1</v>
      </c>
      <c r="J12" s="149">
        <v>2</v>
      </c>
      <c r="K12" s="149">
        <v>0</v>
      </c>
      <c r="L12" s="83">
        <f t="shared" si="0"/>
        <v>3</v>
      </c>
      <c r="M12" s="79">
        <v>16</v>
      </c>
      <c r="N12" s="79">
        <v>4</v>
      </c>
      <c r="O12" s="79">
        <v>7</v>
      </c>
      <c r="P12" s="79">
        <v>0</v>
      </c>
      <c r="Q12" s="83">
        <f t="shared" si="1"/>
        <v>11</v>
      </c>
      <c r="R12" s="78">
        <f t="shared" si="3"/>
        <v>-8</v>
      </c>
      <c r="S12" s="79">
        <v>2</v>
      </c>
      <c r="T12" s="79">
        <v>3</v>
      </c>
      <c r="U12" s="65">
        <f t="shared" si="4"/>
        <v>-1</v>
      </c>
      <c r="V12" s="240" t="s">
        <v>3</v>
      </c>
      <c r="W12" s="66">
        <f>'９月'!D12</f>
        <v>2153</v>
      </c>
      <c r="X12" s="251">
        <f>'９月'!F12:F13</f>
        <v>2371</v>
      </c>
    </row>
    <row r="13" spans="1:24" ht="22.5" customHeight="1" x14ac:dyDescent="0.15">
      <c r="A13" s="233"/>
      <c r="B13" s="225"/>
      <c r="C13" s="60" t="s">
        <v>11</v>
      </c>
      <c r="D13" s="64">
        <f t="shared" si="2"/>
        <v>2503</v>
      </c>
      <c r="E13" s="78">
        <f t="shared" si="5"/>
        <v>-8</v>
      </c>
      <c r="F13" s="227"/>
      <c r="G13" s="222"/>
      <c r="H13" s="150">
        <v>12</v>
      </c>
      <c r="I13" s="150">
        <v>1</v>
      </c>
      <c r="J13" s="150">
        <v>1</v>
      </c>
      <c r="K13" s="149">
        <v>0</v>
      </c>
      <c r="L13" s="83">
        <f t="shared" si="0"/>
        <v>2</v>
      </c>
      <c r="M13" s="79">
        <v>19</v>
      </c>
      <c r="N13" s="79">
        <v>2</v>
      </c>
      <c r="O13" s="79">
        <v>1</v>
      </c>
      <c r="P13" s="79">
        <v>0</v>
      </c>
      <c r="Q13" s="83">
        <f t="shared" si="1"/>
        <v>3</v>
      </c>
      <c r="R13" s="78">
        <f t="shared" si="3"/>
        <v>-1</v>
      </c>
      <c r="S13" s="79">
        <v>2</v>
      </c>
      <c r="T13" s="79">
        <v>2</v>
      </c>
      <c r="U13" s="65">
        <f t="shared" si="4"/>
        <v>0</v>
      </c>
      <c r="V13" s="240"/>
      <c r="W13" s="66">
        <f>'９月'!D13</f>
        <v>2511</v>
      </c>
      <c r="X13" s="259"/>
    </row>
    <row r="14" spans="1:24" ht="22.5" customHeight="1" x14ac:dyDescent="0.15">
      <c r="A14" s="233" t="s">
        <v>4</v>
      </c>
      <c r="B14" s="224">
        <f>SUM(D14+D15)</f>
        <v>4604</v>
      </c>
      <c r="C14" s="60" t="s">
        <v>10</v>
      </c>
      <c r="D14" s="64">
        <f t="shared" si="2"/>
        <v>2236</v>
      </c>
      <c r="E14" s="78">
        <f t="shared" si="5"/>
        <v>-1</v>
      </c>
      <c r="F14" s="226">
        <f>X14+G14</f>
        <v>1711</v>
      </c>
      <c r="G14" s="222">
        <v>-6</v>
      </c>
      <c r="H14" s="149">
        <v>3</v>
      </c>
      <c r="I14" s="149">
        <v>1</v>
      </c>
      <c r="J14" s="149">
        <v>2</v>
      </c>
      <c r="K14" s="149">
        <v>0</v>
      </c>
      <c r="L14" s="83">
        <f t="shared" si="0"/>
        <v>3</v>
      </c>
      <c r="M14" s="79">
        <v>3</v>
      </c>
      <c r="N14" s="79">
        <v>0</v>
      </c>
      <c r="O14" s="79">
        <v>2</v>
      </c>
      <c r="P14" s="79">
        <v>0</v>
      </c>
      <c r="Q14" s="83">
        <f t="shared" si="1"/>
        <v>2</v>
      </c>
      <c r="R14" s="78">
        <f t="shared" si="3"/>
        <v>1</v>
      </c>
      <c r="S14" s="79">
        <v>1</v>
      </c>
      <c r="T14" s="79">
        <v>3</v>
      </c>
      <c r="U14" s="65">
        <f t="shared" si="4"/>
        <v>-2</v>
      </c>
      <c r="V14" s="240" t="s">
        <v>4</v>
      </c>
      <c r="W14" s="66">
        <f>'９月'!D14</f>
        <v>2237</v>
      </c>
      <c r="X14" s="251">
        <f>'９月'!F14:F15</f>
        <v>1717</v>
      </c>
    </row>
    <row r="15" spans="1:24" ht="22.5" customHeight="1" x14ac:dyDescent="0.15">
      <c r="A15" s="233"/>
      <c r="B15" s="225"/>
      <c r="C15" s="60" t="s">
        <v>11</v>
      </c>
      <c r="D15" s="64">
        <f t="shared" si="2"/>
        <v>2368</v>
      </c>
      <c r="E15" s="78">
        <f t="shared" si="5"/>
        <v>-3</v>
      </c>
      <c r="F15" s="227"/>
      <c r="G15" s="222"/>
      <c r="H15" s="150">
        <v>7</v>
      </c>
      <c r="I15" s="150">
        <v>1</v>
      </c>
      <c r="J15" s="150">
        <v>2</v>
      </c>
      <c r="K15" s="149">
        <v>0</v>
      </c>
      <c r="L15" s="83">
        <f t="shared" si="0"/>
        <v>3</v>
      </c>
      <c r="M15" s="79">
        <v>5</v>
      </c>
      <c r="N15" s="79">
        <v>3</v>
      </c>
      <c r="O15" s="79">
        <v>0</v>
      </c>
      <c r="P15" s="79">
        <v>0</v>
      </c>
      <c r="Q15" s="83">
        <f t="shared" si="1"/>
        <v>3</v>
      </c>
      <c r="R15" s="78">
        <f t="shared" si="3"/>
        <v>0</v>
      </c>
      <c r="S15" s="79">
        <v>0</v>
      </c>
      <c r="T15" s="79">
        <v>5</v>
      </c>
      <c r="U15" s="65">
        <f t="shared" si="4"/>
        <v>-5</v>
      </c>
      <c r="V15" s="240"/>
      <c r="W15" s="66">
        <f>'９月'!D15</f>
        <v>2371</v>
      </c>
      <c r="X15" s="259"/>
    </row>
    <row r="16" spans="1:24" ht="22.5" customHeight="1" x14ac:dyDescent="0.15">
      <c r="A16" s="233" t="s">
        <v>5</v>
      </c>
      <c r="B16" s="224">
        <f>SUM(D16+D17)</f>
        <v>2942</v>
      </c>
      <c r="C16" s="60" t="s">
        <v>10</v>
      </c>
      <c r="D16" s="64">
        <f t="shared" si="2"/>
        <v>1423</v>
      </c>
      <c r="E16" s="78">
        <f t="shared" si="5"/>
        <v>-5</v>
      </c>
      <c r="F16" s="226">
        <f>X16+G16</f>
        <v>1426</v>
      </c>
      <c r="G16" s="222">
        <v>-9</v>
      </c>
      <c r="H16" s="149">
        <v>4</v>
      </c>
      <c r="I16" s="149">
        <v>1</v>
      </c>
      <c r="J16" s="149">
        <v>0</v>
      </c>
      <c r="K16" s="149">
        <v>0</v>
      </c>
      <c r="L16" s="83">
        <f t="shared" si="0"/>
        <v>1</v>
      </c>
      <c r="M16" s="79">
        <v>6</v>
      </c>
      <c r="N16" s="79">
        <v>1</v>
      </c>
      <c r="O16" s="79">
        <v>1</v>
      </c>
      <c r="P16" s="79">
        <v>0</v>
      </c>
      <c r="Q16" s="83">
        <f t="shared" si="1"/>
        <v>2</v>
      </c>
      <c r="R16" s="78">
        <f t="shared" si="3"/>
        <v>-1</v>
      </c>
      <c r="S16" s="79">
        <v>1</v>
      </c>
      <c r="T16" s="79">
        <v>3</v>
      </c>
      <c r="U16" s="65">
        <f t="shared" si="4"/>
        <v>-2</v>
      </c>
      <c r="V16" s="240" t="s">
        <v>5</v>
      </c>
      <c r="W16" s="66">
        <f>'９月'!D16</f>
        <v>1428</v>
      </c>
      <c r="X16" s="251">
        <f>'９月'!F16:F17</f>
        <v>1435</v>
      </c>
    </row>
    <row r="17" spans="1:24" ht="22.5" customHeight="1" x14ac:dyDescent="0.15">
      <c r="A17" s="233"/>
      <c r="B17" s="225"/>
      <c r="C17" s="60" t="s">
        <v>11</v>
      </c>
      <c r="D17" s="64">
        <f t="shared" si="2"/>
        <v>1519</v>
      </c>
      <c r="E17" s="78">
        <f t="shared" si="5"/>
        <v>-4</v>
      </c>
      <c r="F17" s="227"/>
      <c r="G17" s="222"/>
      <c r="H17" s="150">
        <v>3</v>
      </c>
      <c r="I17" s="150">
        <v>0</v>
      </c>
      <c r="J17" s="150">
        <v>0</v>
      </c>
      <c r="K17" s="149">
        <v>0</v>
      </c>
      <c r="L17" s="83">
        <f t="shared" si="0"/>
        <v>0</v>
      </c>
      <c r="M17" s="79">
        <v>2</v>
      </c>
      <c r="N17" s="79">
        <v>0</v>
      </c>
      <c r="O17" s="79">
        <v>2</v>
      </c>
      <c r="P17" s="79">
        <v>0</v>
      </c>
      <c r="Q17" s="83">
        <f t="shared" si="1"/>
        <v>2</v>
      </c>
      <c r="R17" s="78">
        <f t="shared" si="3"/>
        <v>-2</v>
      </c>
      <c r="S17" s="79">
        <v>1</v>
      </c>
      <c r="T17" s="79">
        <v>4</v>
      </c>
      <c r="U17" s="65">
        <f t="shared" si="4"/>
        <v>-3</v>
      </c>
      <c r="V17" s="240"/>
      <c r="W17" s="66">
        <f>'９月'!D17</f>
        <v>1523</v>
      </c>
      <c r="X17" s="259"/>
    </row>
    <row r="18" spans="1:24" ht="22.5" customHeight="1" x14ac:dyDescent="0.15">
      <c r="A18" s="233" t="s">
        <v>6</v>
      </c>
      <c r="B18" s="224">
        <f>SUM(D18+D19)</f>
        <v>726</v>
      </c>
      <c r="C18" s="60" t="s">
        <v>10</v>
      </c>
      <c r="D18" s="64">
        <f t="shared" si="2"/>
        <v>354</v>
      </c>
      <c r="E18" s="78">
        <f t="shared" si="5"/>
        <v>-1</v>
      </c>
      <c r="F18" s="226">
        <f>X18+G18</f>
        <v>348</v>
      </c>
      <c r="G18" s="222">
        <v>-1</v>
      </c>
      <c r="H18" s="149">
        <v>0</v>
      </c>
      <c r="I18" s="149">
        <v>0</v>
      </c>
      <c r="J18" s="149">
        <v>0</v>
      </c>
      <c r="K18" s="149">
        <v>0</v>
      </c>
      <c r="L18" s="83">
        <f t="shared" si="0"/>
        <v>0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0</v>
      </c>
      <c r="S18" s="79">
        <v>0</v>
      </c>
      <c r="T18" s="79">
        <v>1</v>
      </c>
      <c r="U18" s="65">
        <f t="shared" si="4"/>
        <v>-1</v>
      </c>
      <c r="V18" s="240" t="s">
        <v>6</v>
      </c>
      <c r="W18" s="66">
        <f>'９月'!D18</f>
        <v>355</v>
      </c>
      <c r="X18" s="251">
        <f>'９月'!F18:F19</f>
        <v>349</v>
      </c>
    </row>
    <row r="19" spans="1:24" ht="22.5" customHeight="1" x14ac:dyDescent="0.15">
      <c r="A19" s="233"/>
      <c r="B19" s="225"/>
      <c r="C19" s="60" t="s">
        <v>11</v>
      </c>
      <c r="D19" s="64">
        <f t="shared" si="2"/>
        <v>372</v>
      </c>
      <c r="E19" s="78">
        <f t="shared" si="5"/>
        <v>-1</v>
      </c>
      <c r="F19" s="227"/>
      <c r="G19" s="222"/>
      <c r="H19" s="150">
        <v>0</v>
      </c>
      <c r="I19" s="150">
        <v>0</v>
      </c>
      <c r="J19" s="150">
        <v>0</v>
      </c>
      <c r="K19" s="149">
        <v>0</v>
      </c>
      <c r="L19" s="83">
        <f t="shared" si="0"/>
        <v>0</v>
      </c>
      <c r="M19" s="79">
        <v>0</v>
      </c>
      <c r="N19" s="79">
        <v>1</v>
      </c>
      <c r="O19" s="79">
        <v>0</v>
      </c>
      <c r="P19" s="79">
        <v>0</v>
      </c>
      <c r="Q19" s="83">
        <f t="shared" si="1"/>
        <v>1</v>
      </c>
      <c r="R19" s="78">
        <f t="shared" si="3"/>
        <v>-1</v>
      </c>
      <c r="S19" s="79">
        <v>1</v>
      </c>
      <c r="T19" s="79">
        <v>1</v>
      </c>
      <c r="U19" s="65">
        <f t="shared" si="4"/>
        <v>0</v>
      </c>
      <c r="V19" s="240"/>
      <c r="W19" s="66">
        <f>'９月'!D19</f>
        <v>373</v>
      </c>
      <c r="X19" s="259"/>
    </row>
    <row r="20" spans="1:24" ht="22.5" customHeight="1" x14ac:dyDescent="0.15">
      <c r="A20" s="233" t="s">
        <v>7</v>
      </c>
      <c r="B20" s="224">
        <f>SUM(D20+D21)</f>
        <v>811</v>
      </c>
      <c r="C20" s="60" t="s">
        <v>10</v>
      </c>
      <c r="D20" s="64">
        <f t="shared" si="2"/>
        <v>364</v>
      </c>
      <c r="E20" s="78">
        <f t="shared" si="5"/>
        <v>-3</v>
      </c>
      <c r="F20" s="226">
        <f>X20+G20</f>
        <v>405</v>
      </c>
      <c r="G20" s="222">
        <v>-2</v>
      </c>
      <c r="H20" s="149">
        <v>1</v>
      </c>
      <c r="I20" s="149">
        <v>0</v>
      </c>
      <c r="J20" s="149">
        <v>0</v>
      </c>
      <c r="K20" s="149">
        <v>0</v>
      </c>
      <c r="L20" s="83">
        <f t="shared" si="0"/>
        <v>0</v>
      </c>
      <c r="M20" s="79">
        <v>1</v>
      </c>
      <c r="N20" s="79">
        <v>0</v>
      </c>
      <c r="O20" s="79">
        <v>2</v>
      </c>
      <c r="P20" s="79">
        <v>0</v>
      </c>
      <c r="Q20" s="83">
        <f t="shared" si="1"/>
        <v>2</v>
      </c>
      <c r="R20" s="78">
        <f t="shared" si="3"/>
        <v>-2</v>
      </c>
      <c r="S20" s="79">
        <v>0</v>
      </c>
      <c r="T20" s="79">
        <v>1</v>
      </c>
      <c r="U20" s="65">
        <f t="shared" si="4"/>
        <v>-1</v>
      </c>
      <c r="V20" s="240" t="s">
        <v>7</v>
      </c>
      <c r="W20" s="66">
        <f>'９月'!D20</f>
        <v>367</v>
      </c>
      <c r="X20" s="251">
        <f>'９月'!F20:F21</f>
        <v>407</v>
      </c>
    </row>
    <row r="21" spans="1:24" ht="22.5" customHeight="1" x14ac:dyDescent="0.15">
      <c r="A21" s="233"/>
      <c r="B21" s="225"/>
      <c r="C21" s="60" t="s">
        <v>11</v>
      </c>
      <c r="D21" s="64">
        <f t="shared" si="2"/>
        <v>447</v>
      </c>
      <c r="E21" s="78">
        <f t="shared" si="5"/>
        <v>-2</v>
      </c>
      <c r="F21" s="227"/>
      <c r="G21" s="222"/>
      <c r="H21" s="150">
        <v>0</v>
      </c>
      <c r="I21" s="150">
        <v>0</v>
      </c>
      <c r="J21" s="150">
        <v>0</v>
      </c>
      <c r="K21" s="149">
        <v>0</v>
      </c>
      <c r="L21" s="83">
        <f t="shared" si="0"/>
        <v>0</v>
      </c>
      <c r="M21" s="79">
        <v>0</v>
      </c>
      <c r="N21" s="79">
        <v>0</v>
      </c>
      <c r="O21" s="79">
        <v>1</v>
      </c>
      <c r="P21" s="79">
        <v>0</v>
      </c>
      <c r="Q21" s="83">
        <f t="shared" si="1"/>
        <v>1</v>
      </c>
      <c r="R21" s="78">
        <f t="shared" si="3"/>
        <v>-1</v>
      </c>
      <c r="S21" s="79">
        <v>0</v>
      </c>
      <c r="T21" s="79">
        <v>1</v>
      </c>
      <c r="U21" s="65">
        <f t="shared" si="4"/>
        <v>-1</v>
      </c>
      <c r="V21" s="240"/>
      <c r="W21" s="66">
        <f>'９月'!D21</f>
        <v>449</v>
      </c>
      <c r="X21" s="259"/>
    </row>
    <row r="22" spans="1:24" ht="22.5" customHeight="1" x14ac:dyDescent="0.15">
      <c r="A22" s="233" t="s">
        <v>8</v>
      </c>
      <c r="B22" s="224">
        <f>SUM(D22+D23)</f>
        <v>3880</v>
      </c>
      <c r="C22" s="60" t="s">
        <v>10</v>
      </c>
      <c r="D22" s="64">
        <f t="shared" si="2"/>
        <v>1798</v>
      </c>
      <c r="E22" s="78">
        <f t="shared" si="5"/>
        <v>-2</v>
      </c>
      <c r="F22" s="226">
        <f>X22+G22</f>
        <v>1569</v>
      </c>
      <c r="G22" s="222">
        <v>6</v>
      </c>
      <c r="H22" s="149">
        <v>8</v>
      </c>
      <c r="I22" s="149">
        <v>1</v>
      </c>
      <c r="J22" s="149">
        <v>2</v>
      </c>
      <c r="K22" s="149">
        <v>0</v>
      </c>
      <c r="L22" s="83">
        <f t="shared" si="0"/>
        <v>3</v>
      </c>
      <c r="M22" s="79">
        <v>5</v>
      </c>
      <c r="N22" s="79">
        <v>0</v>
      </c>
      <c r="O22" s="79">
        <v>1</v>
      </c>
      <c r="P22" s="79">
        <v>0</v>
      </c>
      <c r="Q22" s="83">
        <f t="shared" si="1"/>
        <v>1</v>
      </c>
      <c r="R22" s="78">
        <f t="shared" si="3"/>
        <v>2</v>
      </c>
      <c r="S22" s="79">
        <v>0</v>
      </c>
      <c r="T22" s="79">
        <v>7</v>
      </c>
      <c r="U22" s="65">
        <f t="shared" si="4"/>
        <v>-7</v>
      </c>
      <c r="V22" s="240" t="s">
        <v>8</v>
      </c>
      <c r="W22" s="66">
        <f>'９月'!D22</f>
        <v>1800</v>
      </c>
      <c r="X22" s="251">
        <f>'９月'!F22:F23</f>
        <v>1563</v>
      </c>
    </row>
    <row r="23" spans="1:24" ht="22.5" customHeight="1" x14ac:dyDescent="0.15">
      <c r="A23" s="233"/>
      <c r="B23" s="225"/>
      <c r="C23" s="60" t="s">
        <v>11</v>
      </c>
      <c r="D23" s="64">
        <f t="shared" si="2"/>
        <v>2082</v>
      </c>
      <c r="E23" s="78">
        <f t="shared" si="5"/>
        <v>1</v>
      </c>
      <c r="F23" s="227"/>
      <c r="G23" s="222"/>
      <c r="H23" s="150">
        <v>5</v>
      </c>
      <c r="I23" s="150">
        <v>0</v>
      </c>
      <c r="J23" s="150">
        <v>2</v>
      </c>
      <c r="K23" s="149">
        <v>0</v>
      </c>
      <c r="L23" s="83">
        <f t="shared" si="0"/>
        <v>2</v>
      </c>
      <c r="M23" s="79">
        <v>2</v>
      </c>
      <c r="N23" s="79">
        <v>1</v>
      </c>
      <c r="O23" s="79">
        <v>0</v>
      </c>
      <c r="P23" s="79">
        <v>0</v>
      </c>
      <c r="Q23" s="83">
        <f t="shared" si="1"/>
        <v>1</v>
      </c>
      <c r="R23" s="78">
        <f t="shared" si="3"/>
        <v>1</v>
      </c>
      <c r="S23" s="79">
        <v>0</v>
      </c>
      <c r="T23" s="79">
        <v>3</v>
      </c>
      <c r="U23" s="65">
        <f t="shared" si="4"/>
        <v>-3</v>
      </c>
      <c r="V23" s="240"/>
      <c r="W23" s="66">
        <f>'９月'!D23</f>
        <v>2081</v>
      </c>
      <c r="X23" s="259"/>
    </row>
    <row r="24" spans="1:24" ht="22.5" customHeight="1" x14ac:dyDescent="0.15">
      <c r="A24" s="233" t="s">
        <v>9</v>
      </c>
      <c r="B24" s="224">
        <f>SUM(D24+D25)</f>
        <v>8657</v>
      </c>
      <c r="C24" s="60" t="s">
        <v>10</v>
      </c>
      <c r="D24" s="64">
        <f t="shared" si="2"/>
        <v>4106</v>
      </c>
      <c r="E24" s="78">
        <f t="shared" si="5"/>
        <v>-2</v>
      </c>
      <c r="F24" s="226">
        <f>X24+G24</f>
        <v>3689</v>
      </c>
      <c r="G24" s="222">
        <v>-9</v>
      </c>
      <c r="H24" s="149">
        <v>10</v>
      </c>
      <c r="I24" s="149">
        <v>2</v>
      </c>
      <c r="J24" s="149">
        <v>5</v>
      </c>
      <c r="K24" s="149">
        <v>0</v>
      </c>
      <c r="L24" s="83">
        <f t="shared" si="0"/>
        <v>7</v>
      </c>
      <c r="M24" s="79">
        <v>10</v>
      </c>
      <c r="N24" s="79">
        <v>2</v>
      </c>
      <c r="O24" s="79">
        <v>1</v>
      </c>
      <c r="P24" s="79">
        <v>1</v>
      </c>
      <c r="Q24" s="83">
        <f t="shared" si="1"/>
        <v>4</v>
      </c>
      <c r="R24" s="78">
        <f t="shared" si="3"/>
        <v>3</v>
      </c>
      <c r="S24" s="79">
        <v>1</v>
      </c>
      <c r="T24" s="79">
        <v>6</v>
      </c>
      <c r="U24" s="65">
        <f t="shared" si="4"/>
        <v>-5</v>
      </c>
      <c r="V24" s="240" t="s">
        <v>9</v>
      </c>
      <c r="W24" s="66">
        <f>'９月'!D24</f>
        <v>4108</v>
      </c>
      <c r="X24" s="259">
        <f>'９月'!F24:F25</f>
        <v>3698</v>
      </c>
    </row>
    <row r="25" spans="1:24" ht="22.5" customHeight="1" thickBot="1" x14ac:dyDescent="0.2">
      <c r="A25" s="234"/>
      <c r="B25" s="239"/>
      <c r="C25" s="68" t="s">
        <v>11</v>
      </c>
      <c r="D25" s="69">
        <f t="shared" si="2"/>
        <v>4551</v>
      </c>
      <c r="E25" s="80">
        <f t="shared" si="5"/>
        <v>-7</v>
      </c>
      <c r="F25" s="228"/>
      <c r="G25" s="223"/>
      <c r="H25" s="150">
        <v>12</v>
      </c>
      <c r="I25" s="150">
        <v>0</v>
      </c>
      <c r="J25" s="150">
        <v>2</v>
      </c>
      <c r="K25" s="149">
        <v>0</v>
      </c>
      <c r="L25" s="70">
        <f t="shared" si="0"/>
        <v>2</v>
      </c>
      <c r="M25" s="81">
        <v>11</v>
      </c>
      <c r="N25" s="81">
        <v>2</v>
      </c>
      <c r="O25" s="81">
        <v>0</v>
      </c>
      <c r="P25" s="81">
        <v>0</v>
      </c>
      <c r="Q25" s="70">
        <f t="shared" si="1"/>
        <v>2</v>
      </c>
      <c r="R25" s="80">
        <f t="shared" si="3"/>
        <v>0</v>
      </c>
      <c r="S25" s="81">
        <v>2</v>
      </c>
      <c r="T25" s="81">
        <v>10</v>
      </c>
      <c r="U25" s="71">
        <f t="shared" si="4"/>
        <v>-8</v>
      </c>
      <c r="V25" s="241"/>
      <c r="W25" s="72">
        <f>'９月'!D25</f>
        <v>4558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26"/>
  <sheetViews>
    <sheetView tabSelected="1" zoomScaleNormal="100" workbookViewId="0">
      <pane xSplit="1" ySplit="5" topLeftCell="B6" activePane="bottomRight" state="frozen"/>
      <selection activeCell="G10" sqref="G10:G11"/>
      <selection pane="topRight" activeCell="G10" sqref="G10:G11"/>
      <selection pane="bottomLeft" activeCell="G10" sqref="G10:G11"/>
      <selection pane="bottomRight" activeCell="G10" sqref="G10:G11"/>
    </sheetView>
  </sheetViews>
  <sheetFormatPr defaultRowHeight="22.5" customHeight="1" x14ac:dyDescent="0.15"/>
  <cols>
    <col min="1" max="2" width="9.375" customWidth="1"/>
    <col min="3" max="3" width="3.75" customWidth="1"/>
    <col min="4" max="4" width="8.125" customWidth="1"/>
    <col min="5" max="5" width="7.125" customWidth="1"/>
    <col min="6" max="6" width="9.375" customWidth="1"/>
    <col min="7" max="7" width="7.125" customWidth="1"/>
    <col min="8" max="21" width="5.625" customWidth="1"/>
  </cols>
  <sheetData>
    <row r="1" spans="1:24" ht="22.5" customHeight="1" x14ac:dyDescent="0.15">
      <c r="B1" s="214" t="s">
        <v>21</v>
      </c>
      <c r="C1" s="214"/>
      <c r="D1" s="214"/>
      <c r="E1" s="214"/>
      <c r="F1" s="76"/>
      <c r="G1" s="3"/>
    </row>
    <row r="2" spans="1:24" ht="22.5" customHeight="1" thickBot="1" x14ac:dyDescent="0.2">
      <c r="B2" s="215" t="s">
        <v>93</v>
      </c>
      <c r="C2" s="215"/>
      <c r="D2" s="215"/>
      <c r="E2" s="215"/>
      <c r="F2" s="2"/>
      <c r="G2" s="2"/>
      <c r="K2" t="s">
        <v>100</v>
      </c>
      <c r="O2" s="210" t="s">
        <v>22</v>
      </c>
      <c r="P2" s="210"/>
      <c r="Q2" s="210"/>
      <c r="R2" s="210"/>
      <c r="S2" s="10">
        <f>B6/F6</f>
        <v>2.2858256880733947</v>
      </c>
      <c r="T2" t="s">
        <v>23</v>
      </c>
      <c r="V2" t="s">
        <v>54</v>
      </c>
    </row>
    <row r="3" spans="1:24" ht="22.5" customHeight="1" x14ac:dyDescent="0.15">
      <c r="A3" s="199"/>
      <c r="B3" s="211" t="s">
        <v>58</v>
      </c>
      <c r="C3" s="216" t="s">
        <v>59</v>
      </c>
      <c r="D3" s="217"/>
      <c r="E3" s="202" t="s">
        <v>78</v>
      </c>
      <c r="F3" s="206" t="s">
        <v>53</v>
      </c>
      <c r="G3" s="206" t="s">
        <v>79</v>
      </c>
      <c r="H3" s="197" t="s">
        <v>76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 t="s">
        <v>77</v>
      </c>
      <c r="T3" s="197"/>
      <c r="U3" s="198"/>
      <c r="V3" s="253"/>
      <c r="W3" s="242" t="s">
        <v>55</v>
      </c>
      <c r="X3" s="243"/>
    </row>
    <row r="4" spans="1:24" ht="22.5" customHeight="1" x14ac:dyDescent="0.15">
      <c r="A4" s="200"/>
      <c r="B4" s="212"/>
      <c r="C4" s="218"/>
      <c r="D4" s="219"/>
      <c r="E4" s="203"/>
      <c r="F4" s="207"/>
      <c r="G4" s="207"/>
      <c r="H4" s="209" t="s">
        <v>75</v>
      </c>
      <c r="I4" s="209"/>
      <c r="J4" s="209"/>
      <c r="K4" s="209"/>
      <c r="L4" s="209" t="s">
        <v>16</v>
      </c>
      <c r="M4" s="209" t="s">
        <v>74</v>
      </c>
      <c r="N4" s="209"/>
      <c r="O4" s="209"/>
      <c r="P4" s="209"/>
      <c r="Q4" s="209" t="s">
        <v>16</v>
      </c>
      <c r="R4" s="203" t="s">
        <v>20</v>
      </c>
      <c r="S4" s="209" t="s">
        <v>17</v>
      </c>
      <c r="T4" s="209" t="s">
        <v>18</v>
      </c>
      <c r="U4" s="195" t="s">
        <v>19</v>
      </c>
      <c r="V4" s="254"/>
      <c r="W4" s="244" t="s">
        <v>58</v>
      </c>
      <c r="X4" s="246" t="s">
        <v>53</v>
      </c>
    </row>
    <row r="5" spans="1:24" ht="22.5" customHeight="1" thickBot="1" x14ac:dyDescent="0.2">
      <c r="A5" s="201"/>
      <c r="B5" s="213"/>
      <c r="C5" s="220"/>
      <c r="D5" s="221"/>
      <c r="E5" s="204"/>
      <c r="F5" s="208"/>
      <c r="G5" s="208"/>
      <c r="H5" s="115" t="s">
        <v>12</v>
      </c>
      <c r="I5" s="115" t="s">
        <v>13</v>
      </c>
      <c r="J5" s="115" t="s">
        <v>14</v>
      </c>
      <c r="K5" s="115" t="s">
        <v>15</v>
      </c>
      <c r="L5" s="205"/>
      <c r="M5" s="115" t="s">
        <v>12</v>
      </c>
      <c r="N5" s="115" t="s">
        <v>13</v>
      </c>
      <c r="O5" s="115" t="s">
        <v>14</v>
      </c>
      <c r="P5" s="115" t="s">
        <v>15</v>
      </c>
      <c r="Q5" s="205"/>
      <c r="R5" s="205"/>
      <c r="S5" s="205"/>
      <c r="T5" s="205"/>
      <c r="U5" s="196"/>
      <c r="V5" s="255"/>
      <c r="W5" s="245"/>
      <c r="X5" s="247"/>
    </row>
    <row r="6" spans="1:24" ht="22.5" customHeight="1" x14ac:dyDescent="0.15">
      <c r="A6" s="236" t="s">
        <v>0</v>
      </c>
      <c r="B6" s="235">
        <f>SUM(D6+D7)</f>
        <v>49831</v>
      </c>
      <c r="C6" s="57" t="s">
        <v>10</v>
      </c>
      <c r="D6" s="108">
        <f>SUMIF(C8:C44,"男",D8:D44)</f>
        <v>23455</v>
      </c>
      <c r="E6" s="78">
        <f>H6+I6+J6+K6-M6-N6-O6-P6+S6-T6</f>
        <v>-5</v>
      </c>
      <c r="F6" s="230">
        <f>X6+G6</f>
        <v>21800</v>
      </c>
      <c r="G6" s="230">
        <f>SUM(G8:G25)</f>
        <v>4</v>
      </c>
      <c r="H6" s="82">
        <f>SUMIF(C8:C44,"男",H8:H44)</f>
        <v>75</v>
      </c>
      <c r="I6" s="82">
        <f>SUMIF(C8:C44,"男",I8:I44)</f>
        <v>19</v>
      </c>
      <c r="J6" s="82">
        <f>SUMIF(C8:C44,"男",J8:J44)</f>
        <v>31</v>
      </c>
      <c r="K6" s="82">
        <f>SUMIF(C8:C44,"男",K8:K44)</f>
        <v>1</v>
      </c>
      <c r="L6" s="82">
        <f>SUM(I6:K6)</f>
        <v>51</v>
      </c>
      <c r="M6" s="82">
        <f>SUMIF(C8:C44,"男",M8:M44)</f>
        <v>75</v>
      </c>
      <c r="N6" s="82">
        <f>SUMIF(C8:C44,"男",N8:N44)</f>
        <v>19</v>
      </c>
      <c r="O6" s="82">
        <f>SUMIF(C8:C44,"男",O8:O44)</f>
        <v>26</v>
      </c>
      <c r="P6" s="82">
        <f>SUMIF(C8:C44,"男",P8:P44)</f>
        <v>0</v>
      </c>
      <c r="Q6" s="82">
        <f>SUM(N6:P6)</f>
        <v>45</v>
      </c>
      <c r="R6" s="82">
        <f>SUM(L6-Q6)</f>
        <v>6</v>
      </c>
      <c r="S6" s="82">
        <f>SUMIF(C8:C44,"男",S8:S44)</f>
        <v>15</v>
      </c>
      <c r="T6" s="82">
        <f>SUMIF(C8:C44,"男",T8:T44)</f>
        <v>26</v>
      </c>
      <c r="U6" s="58">
        <f>SUM(S6-T6)</f>
        <v>-11</v>
      </c>
      <c r="V6" s="256" t="s">
        <v>0</v>
      </c>
      <c r="W6" s="59">
        <f>SUMIF(C8:C25,"男",W8:W25)</f>
        <v>23460</v>
      </c>
      <c r="X6" s="248">
        <f>SUM(X8:X25)</f>
        <v>21796</v>
      </c>
    </row>
    <row r="7" spans="1:24" ht="22.5" customHeight="1" x14ac:dyDescent="0.15">
      <c r="A7" s="237"/>
      <c r="B7" s="225"/>
      <c r="C7" s="60" t="s">
        <v>11</v>
      </c>
      <c r="D7" s="109">
        <f>SUMIF(C8:C45,"女",D8:D45)</f>
        <v>26376</v>
      </c>
      <c r="E7" s="78">
        <f>H7+I7+J7+K7-M7-N7-O7-P7+S7-T7</f>
        <v>-17</v>
      </c>
      <c r="F7" s="231"/>
      <c r="G7" s="231"/>
      <c r="H7" s="83">
        <f>SUMIF(C8:C45,"女",H8:H45)</f>
        <v>63</v>
      </c>
      <c r="I7" s="83">
        <f>SUMIF(C8:C45,"女",I8:I45)</f>
        <v>14</v>
      </c>
      <c r="J7" s="83">
        <f>SUMIF(C8:C45,"女",J8:J45)</f>
        <v>33</v>
      </c>
      <c r="K7" s="83">
        <f>SUMIF(C8:C45,"女",K8:K45)</f>
        <v>0</v>
      </c>
      <c r="L7" s="83">
        <f t="shared" ref="L7:L25" si="0">SUM(I7:K7)</f>
        <v>47</v>
      </c>
      <c r="M7" s="83">
        <f>SUMIF(C8:C45,"女",M8:M45)</f>
        <v>63</v>
      </c>
      <c r="N7" s="83">
        <f>SUMIF(C8:C45,"女",N8:N45)</f>
        <v>20</v>
      </c>
      <c r="O7" s="83">
        <f>SUMIF(C8:C45,"女",O8:O45)</f>
        <v>16</v>
      </c>
      <c r="P7" s="83">
        <f>SUMIF(C8:C45,"女",P8:P45)</f>
        <v>0</v>
      </c>
      <c r="Q7" s="83">
        <f t="shared" ref="Q7:Q25" si="1">SUM(N7:P7)</f>
        <v>36</v>
      </c>
      <c r="R7" s="78">
        <f>SUM(L7-Q7)</f>
        <v>11</v>
      </c>
      <c r="S7" s="78">
        <f>SUMIF(C8:C45,"女",S8:S45)</f>
        <v>8</v>
      </c>
      <c r="T7" s="78">
        <f>SUMIF(C8:C44,"女",T8:T45)</f>
        <v>36</v>
      </c>
      <c r="U7" s="61">
        <f>SUM(S7-T7)</f>
        <v>-28</v>
      </c>
      <c r="V7" s="257"/>
      <c r="W7" s="62">
        <f>SUMIF(C8:C25,"女",W8:W25)</f>
        <v>26393</v>
      </c>
      <c r="X7" s="249"/>
    </row>
    <row r="8" spans="1:24" ht="22.5" customHeight="1" x14ac:dyDescent="0.15">
      <c r="A8" s="238" t="s">
        <v>1</v>
      </c>
      <c r="B8" s="224">
        <f>SUM(D8+D9)</f>
        <v>5501</v>
      </c>
      <c r="C8" s="63" t="s">
        <v>10</v>
      </c>
      <c r="D8" s="110">
        <f>W8+E8</f>
        <v>2507</v>
      </c>
      <c r="E8" s="78">
        <f>H8+I8+J8+K8-M8-N8-O8-P8+S8-T8</f>
        <v>4</v>
      </c>
      <c r="F8" s="232">
        <f>X8+G8</f>
        <v>2310</v>
      </c>
      <c r="G8" s="229">
        <v>9</v>
      </c>
      <c r="H8" s="84">
        <v>2</v>
      </c>
      <c r="I8" s="84">
        <v>1</v>
      </c>
      <c r="J8" s="84">
        <v>6</v>
      </c>
      <c r="K8" s="84">
        <v>0</v>
      </c>
      <c r="L8" s="78">
        <f t="shared" si="0"/>
        <v>7</v>
      </c>
      <c r="M8" s="84">
        <v>1</v>
      </c>
      <c r="N8" s="84">
        <v>1</v>
      </c>
      <c r="O8" s="84">
        <v>1</v>
      </c>
      <c r="P8" s="84">
        <v>0</v>
      </c>
      <c r="Q8" s="78">
        <f t="shared" si="1"/>
        <v>2</v>
      </c>
      <c r="R8" s="78">
        <f>SUM(L8-Q8)</f>
        <v>5</v>
      </c>
      <c r="S8" s="84">
        <v>0</v>
      </c>
      <c r="T8" s="84">
        <v>2</v>
      </c>
      <c r="U8" s="65">
        <f>SUM(S8-T8)</f>
        <v>-2</v>
      </c>
      <c r="V8" s="258" t="s">
        <v>1</v>
      </c>
      <c r="W8" s="66">
        <f>'１０月'!D8</f>
        <v>2503</v>
      </c>
      <c r="X8" s="251">
        <f>'１０月'!F8:F9</f>
        <v>2301</v>
      </c>
    </row>
    <row r="9" spans="1:24" ht="22.5" customHeight="1" x14ac:dyDescent="0.15">
      <c r="A9" s="233"/>
      <c r="B9" s="225"/>
      <c r="C9" s="60" t="s">
        <v>11</v>
      </c>
      <c r="D9" s="110">
        <f t="shared" ref="D9:D25" si="2">W9+E9</f>
        <v>2994</v>
      </c>
      <c r="E9" s="78">
        <f>H9+I9+J9+K9-M9-N9-O9-P9+S9-T9</f>
        <v>5</v>
      </c>
      <c r="F9" s="227"/>
      <c r="G9" s="222"/>
      <c r="H9" s="79">
        <v>4</v>
      </c>
      <c r="I9" s="79">
        <v>5</v>
      </c>
      <c r="J9" s="79">
        <v>4</v>
      </c>
      <c r="K9" s="79">
        <v>0</v>
      </c>
      <c r="L9" s="83">
        <f t="shared" si="0"/>
        <v>9</v>
      </c>
      <c r="M9" s="79">
        <v>4</v>
      </c>
      <c r="N9" s="79">
        <v>2</v>
      </c>
      <c r="O9" s="79">
        <v>1</v>
      </c>
      <c r="P9" s="79">
        <v>0</v>
      </c>
      <c r="Q9" s="83">
        <f t="shared" si="1"/>
        <v>3</v>
      </c>
      <c r="R9" s="78">
        <f t="shared" ref="R9:R25" si="3">SUM(L9-Q9)</f>
        <v>6</v>
      </c>
      <c r="S9" s="79">
        <v>2</v>
      </c>
      <c r="T9" s="79">
        <v>3</v>
      </c>
      <c r="U9" s="65">
        <f t="shared" ref="U9:U25" si="4">SUM(S9-T9)</f>
        <v>-1</v>
      </c>
      <c r="V9" s="240"/>
      <c r="W9" s="66">
        <f>'１０月'!D9</f>
        <v>2989</v>
      </c>
      <c r="X9" s="259"/>
    </row>
    <row r="10" spans="1:24" ht="22.5" customHeight="1" x14ac:dyDescent="0.15">
      <c r="A10" s="233" t="s">
        <v>2</v>
      </c>
      <c r="B10" s="224">
        <f>SUM(D10+D11)</f>
        <v>18122</v>
      </c>
      <c r="C10" s="60" t="s">
        <v>10</v>
      </c>
      <c r="D10" s="110">
        <f t="shared" si="2"/>
        <v>8546</v>
      </c>
      <c r="E10" s="78">
        <f t="shared" ref="E10:E25" si="5">H10+I10+J10+K10-M10-N10-O10-P10+S10-T10</f>
        <v>14</v>
      </c>
      <c r="F10" s="226">
        <f t="shared" ref="F10" si="6">X10+G10</f>
        <v>7996</v>
      </c>
      <c r="G10" s="222">
        <v>16</v>
      </c>
      <c r="H10" s="79">
        <v>48</v>
      </c>
      <c r="I10" s="79">
        <v>9</v>
      </c>
      <c r="J10" s="79">
        <v>14</v>
      </c>
      <c r="K10" s="79">
        <v>0</v>
      </c>
      <c r="L10" s="83">
        <f t="shared" si="0"/>
        <v>23</v>
      </c>
      <c r="M10" s="79">
        <v>33</v>
      </c>
      <c r="N10" s="79">
        <v>9</v>
      </c>
      <c r="O10" s="79">
        <v>14</v>
      </c>
      <c r="P10" s="79">
        <v>0</v>
      </c>
      <c r="Q10" s="83">
        <f t="shared" si="1"/>
        <v>23</v>
      </c>
      <c r="R10" s="78">
        <f t="shared" si="3"/>
        <v>0</v>
      </c>
      <c r="S10" s="79">
        <v>8</v>
      </c>
      <c r="T10" s="79">
        <v>9</v>
      </c>
      <c r="U10" s="65">
        <f t="shared" si="4"/>
        <v>-1</v>
      </c>
      <c r="V10" s="240" t="s">
        <v>2</v>
      </c>
      <c r="W10" s="66">
        <f>'１０月'!D10</f>
        <v>8532</v>
      </c>
      <c r="X10" s="251">
        <f>'１０月'!F10:F11</f>
        <v>7980</v>
      </c>
    </row>
    <row r="11" spans="1:24" ht="22.5" customHeight="1" x14ac:dyDescent="0.15">
      <c r="A11" s="233"/>
      <c r="B11" s="225"/>
      <c r="C11" s="60" t="s">
        <v>11</v>
      </c>
      <c r="D11" s="110">
        <f t="shared" si="2"/>
        <v>9576</v>
      </c>
      <c r="E11" s="78">
        <f t="shared" si="5"/>
        <v>14</v>
      </c>
      <c r="F11" s="227"/>
      <c r="G11" s="222"/>
      <c r="H11" s="79">
        <v>33</v>
      </c>
      <c r="I11" s="79">
        <v>4</v>
      </c>
      <c r="J11" s="79">
        <v>17</v>
      </c>
      <c r="K11" s="79">
        <v>0</v>
      </c>
      <c r="L11" s="83">
        <f t="shared" si="0"/>
        <v>21</v>
      </c>
      <c r="M11" s="79">
        <v>25</v>
      </c>
      <c r="N11" s="79">
        <v>7</v>
      </c>
      <c r="O11" s="79">
        <v>6</v>
      </c>
      <c r="P11" s="79">
        <v>0</v>
      </c>
      <c r="Q11" s="83">
        <f t="shared" si="1"/>
        <v>13</v>
      </c>
      <c r="R11" s="78">
        <f t="shared" si="3"/>
        <v>8</v>
      </c>
      <c r="S11" s="79">
        <v>3</v>
      </c>
      <c r="T11" s="79">
        <v>5</v>
      </c>
      <c r="U11" s="65">
        <f t="shared" si="4"/>
        <v>-2</v>
      </c>
      <c r="V11" s="240"/>
      <c r="W11" s="66">
        <f>'１０月'!D11</f>
        <v>9562</v>
      </c>
      <c r="X11" s="259"/>
    </row>
    <row r="12" spans="1:24" ht="22.5" customHeight="1" x14ac:dyDescent="0.15">
      <c r="A12" s="233" t="s">
        <v>3</v>
      </c>
      <c r="B12" s="224">
        <f>SUM(D12+D13)</f>
        <v>4641</v>
      </c>
      <c r="C12" s="60" t="s">
        <v>10</v>
      </c>
      <c r="D12" s="110">
        <f t="shared" si="2"/>
        <v>2149</v>
      </c>
      <c r="E12" s="78">
        <f t="shared" si="5"/>
        <v>5</v>
      </c>
      <c r="F12" s="226">
        <f t="shared" ref="F12" si="7">X12+G12</f>
        <v>2361</v>
      </c>
      <c r="G12" s="222">
        <v>-6</v>
      </c>
      <c r="H12" s="79">
        <v>6</v>
      </c>
      <c r="I12" s="79">
        <v>3</v>
      </c>
      <c r="J12" s="79">
        <v>3</v>
      </c>
      <c r="K12" s="79">
        <v>0</v>
      </c>
      <c r="L12" s="83">
        <f t="shared" si="0"/>
        <v>6</v>
      </c>
      <c r="M12" s="79">
        <v>4</v>
      </c>
      <c r="N12" s="79">
        <v>1</v>
      </c>
      <c r="O12" s="79">
        <v>3</v>
      </c>
      <c r="P12" s="79">
        <v>0</v>
      </c>
      <c r="Q12" s="83">
        <f t="shared" si="1"/>
        <v>4</v>
      </c>
      <c r="R12" s="78">
        <f t="shared" si="3"/>
        <v>2</v>
      </c>
      <c r="S12" s="79">
        <v>3</v>
      </c>
      <c r="T12" s="79">
        <v>2</v>
      </c>
      <c r="U12" s="65">
        <f t="shared" si="4"/>
        <v>1</v>
      </c>
      <c r="V12" s="240" t="s">
        <v>3</v>
      </c>
      <c r="W12" s="66">
        <f>'１０月'!D12</f>
        <v>2144</v>
      </c>
      <c r="X12" s="251">
        <f>'１０月'!F12:F13</f>
        <v>2367</v>
      </c>
    </row>
    <row r="13" spans="1:24" ht="22.5" customHeight="1" x14ac:dyDescent="0.15">
      <c r="A13" s="233"/>
      <c r="B13" s="225"/>
      <c r="C13" s="60" t="s">
        <v>11</v>
      </c>
      <c r="D13" s="110">
        <f t="shared" si="2"/>
        <v>2492</v>
      </c>
      <c r="E13" s="78">
        <f t="shared" si="5"/>
        <v>-11</v>
      </c>
      <c r="F13" s="227"/>
      <c r="G13" s="222"/>
      <c r="H13" s="79">
        <v>8</v>
      </c>
      <c r="I13" s="79">
        <v>0</v>
      </c>
      <c r="J13" s="79">
        <v>1</v>
      </c>
      <c r="K13" s="79">
        <v>0</v>
      </c>
      <c r="L13" s="83">
        <f t="shared" si="0"/>
        <v>1</v>
      </c>
      <c r="M13" s="79">
        <v>9</v>
      </c>
      <c r="N13" s="79">
        <v>2</v>
      </c>
      <c r="O13" s="79">
        <v>2</v>
      </c>
      <c r="P13" s="79">
        <v>0</v>
      </c>
      <c r="Q13" s="83">
        <f t="shared" si="1"/>
        <v>4</v>
      </c>
      <c r="R13" s="78">
        <f t="shared" si="3"/>
        <v>-3</v>
      </c>
      <c r="S13" s="79">
        <v>0</v>
      </c>
      <c r="T13" s="79">
        <v>7</v>
      </c>
      <c r="U13" s="65">
        <f t="shared" si="4"/>
        <v>-7</v>
      </c>
      <c r="V13" s="240"/>
      <c r="W13" s="66">
        <f>'１０月'!D13</f>
        <v>2503</v>
      </c>
      <c r="X13" s="259"/>
    </row>
    <row r="14" spans="1:24" ht="22.5" customHeight="1" x14ac:dyDescent="0.15">
      <c r="A14" s="233" t="s">
        <v>4</v>
      </c>
      <c r="B14" s="224">
        <f>SUM(D14+D15)</f>
        <v>4597</v>
      </c>
      <c r="C14" s="60" t="s">
        <v>10</v>
      </c>
      <c r="D14" s="110">
        <f t="shared" si="2"/>
        <v>2233</v>
      </c>
      <c r="E14" s="78">
        <f t="shared" si="5"/>
        <v>-3</v>
      </c>
      <c r="F14" s="226">
        <f t="shared" ref="F14" si="8">X14+G14</f>
        <v>1715</v>
      </c>
      <c r="G14" s="222">
        <v>4</v>
      </c>
      <c r="H14" s="79">
        <v>1</v>
      </c>
      <c r="I14" s="79">
        <v>2</v>
      </c>
      <c r="J14" s="79">
        <v>1</v>
      </c>
      <c r="K14" s="79">
        <v>0</v>
      </c>
      <c r="L14" s="83">
        <f t="shared" si="0"/>
        <v>3</v>
      </c>
      <c r="M14" s="79">
        <v>6</v>
      </c>
      <c r="N14" s="79">
        <v>1</v>
      </c>
      <c r="O14" s="79">
        <v>0</v>
      </c>
      <c r="P14" s="79">
        <v>0</v>
      </c>
      <c r="Q14" s="83">
        <f t="shared" si="1"/>
        <v>1</v>
      </c>
      <c r="R14" s="78">
        <f t="shared" si="3"/>
        <v>2</v>
      </c>
      <c r="S14" s="79">
        <v>3</v>
      </c>
      <c r="T14" s="79">
        <v>3</v>
      </c>
      <c r="U14" s="65">
        <f t="shared" si="4"/>
        <v>0</v>
      </c>
      <c r="V14" s="240" t="s">
        <v>4</v>
      </c>
      <c r="W14" s="66">
        <f>'１０月'!D14</f>
        <v>2236</v>
      </c>
      <c r="X14" s="251">
        <f>'１０月'!F14:F15</f>
        <v>1711</v>
      </c>
    </row>
    <row r="15" spans="1:24" ht="22.5" customHeight="1" x14ac:dyDescent="0.15">
      <c r="A15" s="233"/>
      <c r="B15" s="225"/>
      <c r="C15" s="60" t="s">
        <v>11</v>
      </c>
      <c r="D15" s="110">
        <f t="shared" si="2"/>
        <v>2364</v>
      </c>
      <c r="E15" s="78">
        <f t="shared" si="5"/>
        <v>-4</v>
      </c>
      <c r="F15" s="227"/>
      <c r="G15" s="222"/>
      <c r="H15" s="79">
        <v>4</v>
      </c>
      <c r="I15" s="79">
        <v>1</v>
      </c>
      <c r="J15" s="79">
        <v>2</v>
      </c>
      <c r="K15" s="79">
        <v>0</v>
      </c>
      <c r="L15" s="83">
        <f t="shared" si="0"/>
        <v>3</v>
      </c>
      <c r="M15" s="79">
        <v>3</v>
      </c>
      <c r="N15" s="79">
        <v>1</v>
      </c>
      <c r="O15" s="79">
        <v>3</v>
      </c>
      <c r="P15" s="79">
        <v>0</v>
      </c>
      <c r="Q15" s="83">
        <f t="shared" si="1"/>
        <v>4</v>
      </c>
      <c r="R15" s="78">
        <f t="shared" si="3"/>
        <v>-1</v>
      </c>
      <c r="S15" s="79">
        <v>0</v>
      </c>
      <c r="T15" s="79">
        <v>4</v>
      </c>
      <c r="U15" s="65">
        <f t="shared" si="4"/>
        <v>-4</v>
      </c>
      <c r="V15" s="240"/>
      <c r="W15" s="66">
        <f>'１０月'!D15</f>
        <v>2368</v>
      </c>
      <c r="X15" s="259"/>
    </row>
    <row r="16" spans="1:24" ht="22.5" customHeight="1" x14ac:dyDescent="0.15">
      <c r="A16" s="233" t="s">
        <v>5</v>
      </c>
      <c r="B16" s="224">
        <f>SUM(D16+D17)</f>
        <v>2937</v>
      </c>
      <c r="C16" s="60" t="s">
        <v>10</v>
      </c>
      <c r="D16" s="110">
        <f t="shared" si="2"/>
        <v>1426</v>
      </c>
      <c r="E16" s="78">
        <f t="shared" si="5"/>
        <v>3</v>
      </c>
      <c r="F16" s="226">
        <f t="shared" ref="F16" si="9">X16+G16</f>
        <v>1421</v>
      </c>
      <c r="G16" s="222">
        <v>-5</v>
      </c>
      <c r="H16" s="79">
        <v>9</v>
      </c>
      <c r="I16" s="79">
        <v>0</v>
      </c>
      <c r="J16" s="79">
        <v>2</v>
      </c>
      <c r="K16" s="79">
        <v>0</v>
      </c>
      <c r="L16" s="83">
        <f t="shared" si="0"/>
        <v>2</v>
      </c>
      <c r="M16" s="79">
        <v>6</v>
      </c>
      <c r="N16" s="79">
        <v>0</v>
      </c>
      <c r="O16" s="79">
        <v>0</v>
      </c>
      <c r="P16" s="79">
        <v>0</v>
      </c>
      <c r="Q16" s="83">
        <f t="shared" si="1"/>
        <v>0</v>
      </c>
      <c r="R16" s="78">
        <f t="shared" si="3"/>
        <v>2</v>
      </c>
      <c r="S16" s="79">
        <v>0</v>
      </c>
      <c r="T16" s="79">
        <v>2</v>
      </c>
      <c r="U16" s="65">
        <f t="shared" si="4"/>
        <v>-2</v>
      </c>
      <c r="V16" s="240" t="s">
        <v>5</v>
      </c>
      <c r="W16" s="66">
        <f>'１０月'!D16</f>
        <v>1423</v>
      </c>
      <c r="X16" s="251">
        <f>'１０月'!F16:F17</f>
        <v>1426</v>
      </c>
    </row>
    <row r="17" spans="1:24" ht="22.5" customHeight="1" x14ac:dyDescent="0.15">
      <c r="A17" s="233"/>
      <c r="B17" s="225"/>
      <c r="C17" s="60" t="s">
        <v>11</v>
      </c>
      <c r="D17" s="110">
        <f t="shared" si="2"/>
        <v>1511</v>
      </c>
      <c r="E17" s="78">
        <f t="shared" si="5"/>
        <v>-8</v>
      </c>
      <c r="F17" s="227"/>
      <c r="G17" s="222"/>
      <c r="H17" s="79">
        <v>3</v>
      </c>
      <c r="I17" s="79">
        <v>0</v>
      </c>
      <c r="J17" s="79">
        <v>1</v>
      </c>
      <c r="K17" s="79">
        <v>0</v>
      </c>
      <c r="L17" s="83">
        <f t="shared" si="0"/>
        <v>1</v>
      </c>
      <c r="M17" s="79">
        <v>9</v>
      </c>
      <c r="N17" s="79">
        <v>0</v>
      </c>
      <c r="O17" s="79">
        <v>0</v>
      </c>
      <c r="P17" s="79">
        <v>0</v>
      </c>
      <c r="Q17" s="83">
        <f t="shared" si="1"/>
        <v>0</v>
      </c>
      <c r="R17" s="78">
        <f t="shared" si="3"/>
        <v>1</v>
      </c>
      <c r="S17" s="79">
        <v>1</v>
      </c>
      <c r="T17" s="79">
        <v>4</v>
      </c>
      <c r="U17" s="65">
        <f t="shared" si="4"/>
        <v>-3</v>
      </c>
      <c r="V17" s="240"/>
      <c r="W17" s="66">
        <f>'１０月'!D17</f>
        <v>1519</v>
      </c>
      <c r="X17" s="259"/>
    </row>
    <row r="18" spans="1:24" ht="22.5" customHeight="1" x14ac:dyDescent="0.15">
      <c r="A18" s="233" t="s">
        <v>6</v>
      </c>
      <c r="B18" s="224">
        <f>SUM(D18+D19)</f>
        <v>729</v>
      </c>
      <c r="C18" s="60" t="s">
        <v>10</v>
      </c>
      <c r="D18" s="110">
        <f t="shared" si="2"/>
        <v>356</v>
      </c>
      <c r="E18" s="78">
        <f t="shared" si="5"/>
        <v>2</v>
      </c>
      <c r="F18" s="226">
        <f t="shared" ref="F18" si="10">X18+G18</f>
        <v>349</v>
      </c>
      <c r="G18" s="222">
        <v>1</v>
      </c>
      <c r="H18" s="79">
        <v>0</v>
      </c>
      <c r="I18" s="79">
        <v>0</v>
      </c>
      <c r="J18" s="79">
        <v>3</v>
      </c>
      <c r="K18" s="79">
        <v>0</v>
      </c>
      <c r="L18" s="83">
        <f t="shared" si="0"/>
        <v>3</v>
      </c>
      <c r="M18" s="79">
        <v>0</v>
      </c>
      <c r="N18" s="79">
        <v>0</v>
      </c>
      <c r="O18" s="79">
        <v>0</v>
      </c>
      <c r="P18" s="79">
        <v>0</v>
      </c>
      <c r="Q18" s="83">
        <f t="shared" si="1"/>
        <v>0</v>
      </c>
      <c r="R18" s="78">
        <f t="shared" si="3"/>
        <v>3</v>
      </c>
      <c r="S18" s="79">
        <v>0</v>
      </c>
      <c r="T18" s="79">
        <v>1</v>
      </c>
      <c r="U18" s="65">
        <f t="shared" si="4"/>
        <v>-1</v>
      </c>
      <c r="V18" s="240" t="s">
        <v>6</v>
      </c>
      <c r="W18" s="66">
        <f>'１０月'!D18</f>
        <v>354</v>
      </c>
      <c r="X18" s="251">
        <f>'１０月'!F18:F19</f>
        <v>348</v>
      </c>
    </row>
    <row r="19" spans="1:24" ht="22.5" customHeight="1" x14ac:dyDescent="0.15">
      <c r="A19" s="233"/>
      <c r="B19" s="225"/>
      <c r="C19" s="60" t="s">
        <v>11</v>
      </c>
      <c r="D19" s="110">
        <f t="shared" si="2"/>
        <v>373</v>
      </c>
      <c r="E19" s="78">
        <f t="shared" si="5"/>
        <v>1</v>
      </c>
      <c r="F19" s="227"/>
      <c r="G19" s="222"/>
      <c r="H19" s="79">
        <v>0</v>
      </c>
      <c r="I19" s="79">
        <v>0</v>
      </c>
      <c r="J19" s="79">
        <v>4</v>
      </c>
      <c r="K19" s="79">
        <v>0</v>
      </c>
      <c r="L19" s="83">
        <f t="shared" si="0"/>
        <v>4</v>
      </c>
      <c r="M19" s="79">
        <v>0</v>
      </c>
      <c r="N19" s="79">
        <v>0</v>
      </c>
      <c r="O19" s="79">
        <v>1</v>
      </c>
      <c r="P19" s="79">
        <v>0</v>
      </c>
      <c r="Q19" s="83">
        <f t="shared" si="1"/>
        <v>1</v>
      </c>
      <c r="R19" s="78">
        <f t="shared" si="3"/>
        <v>3</v>
      </c>
      <c r="S19" s="79">
        <v>0</v>
      </c>
      <c r="T19" s="79">
        <v>2</v>
      </c>
      <c r="U19" s="65">
        <f t="shared" si="4"/>
        <v>-2</v>
      </c>
      <c r="V19" s="240"/>
      <c r="W19" s="66">
        <f>'１０月'!D19</f>
        <v>372</v>
      </c>
      <c r="X19" s="259"/>
    </row>
    <row r="20" spans="1:24" ht="22.5" customHeight="1" x14ac:dyDescent="0.15">
      <c r="A20" s="233" t="s">
        <v>7</v>
      </c>
      <c r="B20" s="224">
        <f>SUM(D20+D21)</f>
        <v>806</v>
      </c>
      <c r="C20" s="60" t="s">
        <v>10</v>
      </c>
      <c r="D20" s="110">
        <f t="shared" si="2"/>
        <v>361</v>
      </c>
      <c r="E20" s="78">
        <f t="shared" si="5"/>
        <v>-3</v>
      </c>
      <c r="F20" s="226">
        <f t="shared" ref="F20" si="11">X20+G20</f>
        <v>403</v>
      </c>
      <c r="G20" s="222">
        <v>-2</v>
      </c>
      <c r="H20" s="79">
        <v>0</v>
      </c>
      <c r="I20" s="79">
        <v>0</v>
      </c>
      <c r="J20" s="79">
        <v>0</v>
      </c>
      <c r="K20" s="79">
        <v>0</v>
      </c>
      <c r="L20" s="83">
        <f t="shared" si="0"/>
        <v>0</v>
      </c>
      <c r="M20" s="79">
        <v>1</v>
      </c>
      <c r="N20" s="79">
        <v>0</v>
      </c>
      <c r="O20" s="79">
        <v>0</v>
      </c>
      <c r="P20" s="79">
        <v>0</v>
      </c>
      <c r="Q20" s="83">
        <f t="shared" si="1"/>
        <v>0</v>
      </c>
      <c r="R20" s="78">
        <f t="shared" si="3"/>
        <v>0</v>
      </c>
      <c r="S20" s="79">
        <v>0</v>
      </c>
      <c r="T20" s="79">
        <v>2</v>
      </c>
      <c r="U20" s="65">
        <f t="shared" si="4"/>
        <v>-2</v>
      </c>
      <c r="V20" s="240" t="s">
        <v>7</v>
      </c>
      <c r="W20" s="66">
        <f>'１０月'!D20</f>
        <v>364</v>
      </c>
      <c r="X20" s="251">
        <f>'１０月'!F20:F21</f>
        <v>405</v>
      </c>
    </row>
    <row r="21" spans="1:24" ht="22.5" customHeight="1" x14ac:dyDescent="0.15">
      <c r="A21" s="233"/>
      <c r="B21" s="225"/>
      <c r="C21" s="60" t="s">
        <v>11</v>
      </c>
      <c r="D21" s="110">
        <f t="shared" si="2"/>
        <v>445</v>
      </c>
      <c r="E21" s="78">
        <f t="shared" si="5"/>
        <v>-2</v>
      </c>
      <c r="F21" s="227"/>
      <c r="G21" s="222"/>
      <c r="H21" s="79">
        <v>0</v>
      </c>
      <c r="I21" s="79">
        <v>1</v>
      </c>
      <c r="J21" s="79">
        <v>0</v>
      </c>
      <c r="K21" s="79">
        <v>0</v>
      </c>
      <c r="L21" s="83">
        <f t="shared" si="0"/>
        <v>1</v>
      </c>
      <c r="M21" s="79">
        <v>1</v>
      </c>
      <c r="N21" s="79">
        <v>2</v>
      </c>
      <c r="O21" s="79">
        <v>0</v>
      </c>
      <c r="P21" s="79">
        <v>0</v>
      </c>
      <c r="Q21" s="83">
        <f t="shared" si="1"/>
        <v>2</v>
      </c>
      <c r="R21" s="78">
        <f t="shared" si="3"/>
        <v>-1</v>
      </c>
      <c r="S21" s="79">
        <v>0</v>
      </c>
      <c r="T21" s="79">
        <v>0</v>
      </c>
      <c r="U21" s="65">
        <f t="shared" si="4"/>
        <v>0</v>
      </c>
      <c r="V21" s="240"/>
      <c r="W21" s="66">
        <f>'１０月'!D21</f>
        <v>447</v>
      </c>
      <c r="X21" s="259"/>
    </row>
    <row r="22" spans="1:24" ht="22.5" customHeight="1" x14ac:dyDescent="0.15">
      <c r="A22" s="233" t="s">
        <v>8</v>
      </c>
      <c r="B22" s="224">
        <f>SUM(D22+D23)</f>
        <v>3874</v>
      </c>
      <c r="C22" s="60" t="s">
        <v>10</v>
      </c>
      <c r="D22" s="110">
        <f t="shared" si="2"/>
        <v>1796</v>
      </c>
      <c r="E22" s="78">
        <f t="shared" si="5"/>
        <v>-2</v>
      </c>
      <c r="F22" s="226">
        <f t="shared" ref="F22" si="12">X22+G22</f>
        <v>1568</v>
      </c>
      <c r="G22" s="222">
        <v>-1</v>
      </c>
      <c r="H22" s="79">
        <v>0</v>
      </c>
      <c r="I22" s="79">
        <v>2</v>
      </c>
      <c r="J22" s="79">
        <v>2</v>
      </c>
      <c r="K22" s="79">
        <v>1</v>
      </c>
      <c r="L22" s="83">
        <f t="shared" si="0"/>
        <v>5</v>
      </c>
      <c r="M22" s="79">
        <v>2</v>
      </c>
      <c r="N22" s="79">
        <v>1</v>
      </c>
      <c r="O22" s="79">
        <v>3</v>
      </c>
      <c r="P22" s="79">
        <v>0</v>
      </c>
      <c r="Q22" s="83">
        <f t="shared" si="1"/>
        <v>4</v>
      </c>
      <c r="R22" s="78">
        <f t="shared" si="3"/>
        <v>1</v>
      </c>
      <c r="S22" s="79">
        <v>0</v>
      </c>
      <c r="T22" s="79">
        <v>1</v>
      </c>
      <c r="U22" s="65">
        <f t="shared" si="4"/>
        <v>-1</v>
      </c>
      <c r="V22" s="240" t="s">
        <v>8</v>
      </c>
      <c r="W22" s="66">
        <f>'１０月'!D22</f>
        <v>1798</v>
      </c>
      <c r="X22" s="251">
        <f>'１０月'!F22:F23</f>
        <v>1569</v>
      </c>
    </row>
    <row r="23" spans="1:24" ht="22.5" customHeight="1" x14ac:dyDescent="0.15">
      <c r="A23" s="233"/>
      <c r="B23" s="225"/>
      <c r="C23" s="60" t="s">
        <v>11</v>
      </c>
      <c r="D23" s="110">
        <f t="shared" si="2"/>
        <v>2078</v>
      </c>
      <c r="E23" s="78">
        <f t="shared" si="5"/>
        <v>-4</v>
      </c>
      <c r="F23" s="227"/>
      <c r="G23" s="222"/>
      <c r="H23" s="79">
        <v>5</v>
      </c>
      <c r="I23" s="79">
        <v>1</v>
      </c>
      <c r="J23" s="79">
        <v>1</v>
      </c>
      <c r="K23" s="79">
        <v>0</v>
      </c>
      <c r="L23" s="83">
        <f t="shared" si="0"/>
        <v>2</v>
      </c>
      <c r="M23" s="79">
        <v>4</v>
      </c>
      <c r="N23" s="79">
        <v>0</v>
      </c>
      <c r="O23" s="79">
        <v>2</v>
      </c>
      <c r="P23" s="79">
        <v>0</v>
      </c>
      <c r="Q23" s="83">
        <f t="shared" si="1"/>
        <v>2</v>
      </c>
      <c r="R23" s="78">
        <f t="shared" si="3"/>
        <v>0</v>
      </c>
      <c r="S23" s="79">
        <v>0</v>
      </c>
      <c r="T23" s="79">
        <v>5</v>
      </c>
      <c r="U23" s="65">
        <f t="shared" si="4"/>
        <v>-5</v>
      </c>
      <c r="V23" s="240"/>
      <c r="W23" s="66">
        <f>'１０月'!D23</f>
        <v>2082</v>
      </c>
      <c r="X23" s="259"/>
    </row>
    <row r="24" spans="1:24" ht="22.5" customHeight="1" x14ac:dyDescent="0.15">
      <c r="A24" s="233" t="s">
        <v>9</v>
      </c>
      <c r="B24" s="224">
        <f>SUM(D24+D25)</f>
        <v>8624</v>
      </c>
      <c r="C24" s="60" t="s">
        <v>10</v>
      </c>
      <c r="D24" s="110">
        <f t="shared" si="2"/>
        <v>4081</v>
      </c>
      <c r="E24" s="78">
        <f t="shared" si="5"/>
        <v>-25</v>
      </c>
      <c r="F24" s="226">
        <f t="shared" ref="F24" si="13">X24+G24</f>
        <v>3677</v>
      </c>
      <c r="G24" s="222">
        <v>-12</v>
      </c>
      <c r="H24" s="79">
        <v>9</v>
      </c>
      <c r="I24" s="79">
        <v>2</v>
      </c>
      <c r="J24" s="79">
        <v>0</v>
      </c>
      <c r="K24" s="79">
        <v>0</v>
      </c>
      <c r="L24" s="83">
        <f t="shared" si="0"/>
        <v>2</v>
      </c>
      <c r="M24" s="79">
        <v>22</v>
      </c>
      <c r="N24" s="79">
        <v>6</v>
      </c>
      <c r="O24" s="79">
        <v>5</v>
      </c>
      <c r="P24" s="79">
        <v>0</v>
      </c>
      <c r="Q24" s="83">
        <f t="shared" si="1"/>
        <v>11</v>
      </c>
      <c r="R24" s="78">
        <f t="shared" si="3"/>
        <v>-9</v>
      </c>
      <c r="S24" s="79">
        <v>1</v>
      </c>
      <c r="T24" s="79">
        <v>4</v>
      </c>
      <c r="U24" s="65">
        <f t="shared" si="4"/>
        <v>-3</v>
      </c>
      <c r="V24" s="240" t="s">
        <v>9</v>
      </c>
      <c r="W24" s="66">
        <f>'１０月'!D24</f>
        <v>4106</v>
      </c>
      <c r="X24" s="259">
        <f>'１０月'!F24:F25</f>
        <v>3689</v>
      </c>
    </row>
    <row r="25" spans="1:24" ht="22.5" customHeight="1" thickBot="1" x14ac:dyDescent="0.2">
      <c r="A25" s="234"/>
      <c r="B25" s="239"/>
      <c r="C25" s="68" t="s">
        <v>11</v>
      </c>
      <c r="D25" s="111">
        <f t="shared" si="2"/>
        <v>4543</v>
      </c>
      <c r="E25" s="80">
        <f t="shared" si="5"/>
        <v>-8</v>
      </c>
      <c r="F25" s="228"/>
      <c r="G25" s="223"/>
      <c r="H25" s="81">
        <v>6</v>
      </c>
      <c r="I25" s="81">
        <v>2</v>
      </c>
      <c r="J25" s="81">
        <v>3</v>
      </c>
      <c r="K25" s="81">
        <v>0</v>
      </c>
      <c r="L25" s="70">
        <f t="shared" si="0"/>
        <v>5</v>
      </c>
      <c r="M25" s="81">
        <v>8</v>
      </c>
      <c r="N25" s="81">
        <v>6</v>
      </c>
      <c r="O25" s="81">
        <v>1</v>
      </c>
      <c r="P25" s="81">
        <v>0</v>
      </c>
      <c r="Q25" s="70">
        <f t="shared" si="1"/>
        <v>7</v>
      </c>
      <c r="R25" s="80">
        <f t="shared" si="3"/>
        <v>-2</v>
      </c>
      <c r="S25" s="81">
        <v>2</v>
      </c>
      <c r="T25" s="81">
        <v>6</v>
      </c>
      <c r="U25" s="71">
        <f t="shared" si="4"/>
        <v>-4</v>
      </c>
      <c r="V25" s="241"/>
      <c r="W25" s="66">
        <f>'１０月'!D25</f>
        <v>4551</v>
      </c>
      <c r="X25" s="287"/>
    </row>
    <row r="26" spans="1:24" ht="22.5" customHeight="1" x14ac:dyDescent="0.15">
      <c r="B26" s="4"/>
      <c r="C26" s="4"/>
      <c r="D26" s="4"/>
      <c r="E26" s="4"/>
      <c r="F26" s="4"/>
      <c r="G26" s="4"/>
      <c r="N26" s="1"/>
      <c r="O26" s="1"/>
      <c r="P26" s="1"/>
      <c r="Q26" s="1"/>
    </row>
  </sheetData>
  <mergeCells count="83">
    <mergeCell ref="X24:X25"/>
    <mergeCell ref="A22:A23"/>
    <mergeCell ref="B22:B23"/>
    <mergeCell ref="F22:F23"/>
    <mergeCell ref="G22:G23"/>
    <mergeCell ref="V22:V23"/>
    <mergeCell ref="X22:X23"/>
    <mergeCell ref="A24:A25"/>
    <mergeCell ref="B24:B25"/>
    <mergeCell ref="F24:F25"/>
    <mergeCell ref="G24:G25"/>
    <mergeCell ref="V24:V25"/>
    <mergeCell ref="X20:X21"/>
    <mergeCell ref="A18:A19"/>
    <mergeCell ref="B18:B19"/>
    <mergeCell ref="F18:F19"/>
    <mergeCell ref="G18:G19"/>
    <mergeCell ref="V18:V19"/>
    <mergeCell ref="X18:X19"/>
    <mergeCell ref="A20:A21"/>
    <mergeCell ref="B20:B21"/>
    <mergeCell ref="F20:F21"/>
    <mergeCell ref="G20:G21"/>
    <mergeCell ref="V20:V21"/>
    <mergeCell ref="X16:X17"/>
    <mergeCell ref="A14:A15"/>
    <mergeCell ref="B14:B15"/>
    <mergeCell ref="F14:F15"/>
    <mergeCell ref="G14:G15"/>
    <mergeCell ref="V14:V15"/>
    <mergeCell ref="X14:X15"/>
    <mergeCell ref="A16:A17"/>
    <mergeCell ref="B16:B17"/>
    <mergeCell ref="F16:F17"/>
    <mergeCell ref="G16:G17"/>
    <mergeCell ref="V16:V17"/>
    <mergeCell ref="X12:X13"/>
    <mergeCell ref="A10:A11"/>
    <mergeCell ref="B10:B11"/>
    <mergeCell ref="F10:F11"/>
    <mergeCell ref="G10:G11"/>
    <mergeCell ref="V10:V11"/>
    <mergeCell ref="X10:X11"/>
    <mergeCell ref="A12:A13"/>
    <mergeCell ref="B12:B13"/>
    <mergeCell ref="F12:F13"/>
    <mergeCell ref="G12:G13"/>
    <mergeCell ref="V12:V13"/>
    <mergeCell ref="X8:X9"/>
    <mergeCell ref="U4:U5"/>
    <mergeCell ref="W4:W5"/>
    <mergeCell ref="X4:X5"/>
    <mergeCell ref="A6:A7"/>
    <mergeCell ref="B6:B7"/>
    <mergeCell ref="F6:F7"/>
    <mergeCell ref="G6:G7"/>
    <mergeCell ref="V6:V7"/>
    <mergeCell ref="X6:X7"/>
    <mergeCell ref="A8:A9"/>
    <mergeCell ref="B8:B9"/>
    <mergeCell ref="F8:F9"/>
    <mergeCell ref="G8:G9"/>
    <mergeCell ref="V8:V9"/>
    <mergeCell ref="S3:U3"/>
    <mergeCell ref="V3:V5"/>
    <mergeCell ref="W3:X3"/>
    <mergeCell ref="H4:K4"/>
    <mergeCell ref="L4:L5"/>
    <mergeCell ref="M4:P4"/>
    <mergeCell ref="Q4:Q5"/>
    <mergeCell ref="R4:R5"/>
    <mergeCell ref="S4:S5"/>
    <mergeCell ref="T4:T5"/>
    <mergeCell ref="B1:E1"/>
    <mergeCell ref="B2:E2"/>
    <mergeCell ref="O2:R2"/>
    <mergeCell ref="A3:A5"/>
    <mergeCell ref="B3:B5"/>
    <mergeCell ref="C3:D5"/>
    <mergeCell ref="E3:E5"/>
    <mergeCell ref="F3:F5"/>
    <mergeCell ref="G3:G5"/>
    <mergeCell ref="H3:R3"/>
  </mergeCells>
  <phoneticPr fontId="1"/>
  <pageMargins left="0.69" right="0.28000000000000003" top="0.51" bottom="0.4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集計表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2022-03-28T06:12:45Z</dcterms:modified>
</cp:coreProperties>
</file>