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2A080EBA-AAE2-40B6-A942-1E779E9551BA}" xr6:coauthVersionLast="36" xr6:coauthVersionMax="36" xr10:uidLastSave="{00000000-0000-0000-0000-000000000000}"/>
  <bookViews>
    <workbookView xWindow="0" yWindow="30" windowWidth="15600" windowHeight="11760" tabRatio="888" activeTab="12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'１２月'!$A$1:$U$25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L9" i="43" l="1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U23" i="35"/>
  <c r="Q23" i="35"/>
  <c r="L23" i="35"/>
  <c r="U22" i="35"/>
  <c r="Q22" i="35"/>
  <c r="L22" i="35"/>
  <c r="U21" i="35"/>
  <c r="Q21" i="35"/>
  <c r="L21" i="35"/>
  <c r="U20" i="35"/>
  <c r="Q20" i="35"/>
  <c r="L20" i="35"/>
  <c r="U19" i="35"/>
  <c r="Q19" i="35"/>
  <c r="L19" i="35"/>
  <c r="U18" i="35"/>
  <c r="Q18" i="35"/>
  <c r="L18" i="35"/>
  <c r="U17" i="35"/>
  <c r="Q17" i="35"/>
  <c r="L17" i="35"/>
  <c r="U16" i="35"/>
  <c r="Q16" i="35"/>
  <c r="L16" i="35"/>
  <c r="U15" i="35"/>
  <c r="Q15" i="35"/>
  <c r="L15" i="35"/>
  <c r="U14" i="35"/>
  <c r="Q14" i="35"/>
  <c r="L14" i="35"/>
  <c r="U13" i="35"/>
  <c r="Q13" i="35"/>
  <c r="L13" i="35"/>
  <c r="U12" i="35"/>
  <c r="Q12" i="35"/>
  <c r="L12" i="35"/>
  <c r="U11" i="35"/>
  <c r="Q11" i="35"/>
  <c r="L11" i="35"/>
  <c r="U10" i="35"/>
  <c r="Q10" i="35"/>
  <c r="L10" i="35"/>
  <c r="U9" i="35"/>
  <c r="Q9" i="35"/>
  <c r="L9" i="35"/>
  <c r="U8" i="35"/>
  <c r="Q8" i="35"/>
  <c r="L8" i="35"/>
  <c r="T7" i="35"/>
  <c r="S7" i="35"/>
  <c r="P7" i="35"/>
  <c r="O7" i="35"/>
  <c r="N7" i="35"/>
  <c r="M7" i="35"/>
  <c r="K7" i="35"/>
  <c r="J7" i="35"/>
  <c r="I7" i="35"/>
  <c r="H7" i="35"/>
  <c r="T6" i="35"/>
  <c r="S6" i="35"/>
  <c r="P6" i="35"/>
  <c r="O6" i="35"/>
  <c r="N6" i="35"/>
  <c r="M6" i="35"/>
  <c r="K6" i="35"/>
  <c r="J6" i="35"/>
  <c r="I6" i="35"/>
  <c r="H6" i="35"/>
  <c r="G6" i="35"/>
  <c r="R8" i="35" l="1"/>
  <c r="R16" i="35"/>
  <c r="R24" i="35"/>
  <c r="R12" i="35"/>
  <c r="R20" i="35"/>
  <c r="L7" i="35"/>
  <c r="L6" i="35"/>
  <c r="Q6" i="35"/>
  <c r="U6" i="35"/>
  <c r="R11" i="35"/>
  <c r="R15" i="35"/>
  <c r="R19" i="35"/>
  <c r="R23" i="35"/>
  <c r="U7" i="35"/>
  <c r="R10" i="35"/>
  <c r="R14" i="35"/>
  <c r="R18" i="35"/>
  <c r="R22" i="35"/>
  <c r="Q7" i="35"/>
  <c r="R9" i="35"/>
  <c r="R13" i="35"/>
  <c r="R17" i="35"/>
  <c r="R21" i="35"/>
  <c r="R25" i="35"/>
  <c r="R7" i="35" l="1"/>
  <c r="R6" i="35"/>
  <c r="E8" i="35"/>
  <c r="U25" i="45" l="1"/>
  <c r="Q25" i="45"/>
  <c r="L25" i="45"/>
  <c r="E25" i="45"/>
  <c r="U24" i="45"/>
  <c r="Q24" i="45"/>
  <c r="L24" i="45"/>
  <c r="E24" i="45"/>
  <c r="U23" i="45"/>
  <c r="Q23" i="45"/>
  <c r="L23" i="45"/>
  <c r="E23" i="45"/>
  <c r="U22" i="45"/>
  <c r="Q22" i="45"/>
  <c r="L22" i="45"/>
  <c r="E22" i="45"/>
  <c r="U21" i="45"/>
  <c r="Q21" i="45"/>
  <c r="L21" i="45"/>
  <c r="E21" i="45"/>
  <c r="U20" i="45"/>
  <c r="Q20" i="45"/>
  <c r="L20" i="45"/>
  <c r="E20" i="45"/>
  <c r="U19" i="45"/>
  <c r="Q19" i="45"/>
  <c r="L19" i="45"/>
  <c r="E19" i="45"/>
  <c r="U18" i="45"/>
  <c r="Q18" i="45"/>
  <c r="L18" i="45"/>
  <c r="E18" i="45"/>
  <c r="U17" i="45"/>
  <c r="Q17" i="45"/>
  <c r="L17" i="45"/>
  <c r="E17" i="45"/>
  <c r="U16" i="45"/>
  <c r="Q16" i="45"/>
  <c r="L16" i="45"/>
  <c r="E16" i="45"/>
  <c r="U15" i="45"/>
  <c r="Q15" i="45"/>
  <c r="L15" i="45"/>
  <c r="E15" i="45"/>
  <c r="U14" i="45"/>
  <c r="Q14" i="45"/>
  <c r="L14" i="45"/>
  <c r="E14" i="45"/>
  <c r="U13" i="45"/>
  <c r="Q13" i="45"/>
  <c r="L13" i="45"/>
  <c r="E13" i="45"/>
  <c r="U12" i="45"/>
  <c r="Q12" i="45"/>
  <c r="L12" i="45"/>
  <c r="E12" i="45"/>
  <c r="U11" i="45"/>
  <c r="Q11" i="45"/>
  <c r="L11" i="45"/>
  <c r="E11" i="45"/>
  <c r="U10" i="45"/>
  <c r="Q10" i="45"/>
  <c r="L10" i="45"/>
  <c r="E10" i="45"/>
  <c r="U9" i="45"/>
  <c r="Q9" i="45"/>
  <c r="L9" i="45"/>
  <c r="E9" i="45"/>
  <c r="U8" i="45"/>
  <c r="Q8" i="45"/>
  <c r="L8" i="45"/>
  <c r="E8" i="45"/>
  <c r="T7" i="45"/>
  <c r="U19" i="15" s="1"/>
  <c r="S7" i="45"/>
  <c r="T19" i="15" s="1"/>
  <c r="P7" i="45"/>
  <c r="O7" i="45"/>
  <c r="N7" i="45"/>
  <c r="M7" i="45"/>
  <c r="K7" i="45"/>
  <c r="J7" i="45"/>
  <c r="I7" i="45"/>
  <c r="H7" i="45"/>
  <c r="T6" i="45"/>
  <c r="U18" i="15" s="1"/>
  <c r="S6" i="45"/>
  <c r="P6" i="45"/>
  <c r="O6" i="45"/>
  <c r="N6" i="45"/>
  <c r="M6" i="45"/>
  <c r="K6" i="45"/>
  <c r="J6" i="45"/>
  <c r="I6" i="45"/>
  <c r="H6" i="4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U6" i="45"/>
  <c r="U7" i="45"/>
  <c r="T18" i="15"/>
  <c r="R10" i="45"/>
  <c r="R22" i="45"/>
  <c r="R15" i="45"/>
  <c r="Q6" i="45"/>
  <c r="R18" i="15" s="1"/>
  <c r="Q7" i="45"/>
  <c r="R19" i="15" s="1"/>
  <c r="R9" i="45"/>
  <c r="L7" i="45"/>
  <c r="R25" i="45"/>
  <c r="R17" i="45"/>
  <c r="R16" i="45"/>
  <c r="E6" i="45"/>
  <c r="E18" i="15" s="1"/>
  <c r="E7" i="45"/>
  <c r="E19" i="15" s="1"/>
  <c r="L6" i="45"/>
  <c r="Q18" i="15" s="1"/>
  <c r="R8" i="45"/>
  <c r="R7" i="45" l="1"/>
  <c r="Q19" i="15"/>
  <c r="R6" i="45"/>
  <c r="L9" i="1"/>
  <c r="L8" i="32" l="1"/>
  <c r="L8" i="1" l="1"/>
  <c r="AA29" i="15" l="1"/>
  <c r="AE29" i="15" s="1"/>
  <c r="AD28" i="15"/>
  <c r="AM28" i="15" s="1"/>
  <c r="AA28" i="15"/>
  <c r="AE28" i="15" l="1"/>
  <c r="AN28" i="15" s="1"/>
  <c r="AJ28" i="15"/>
  <c r="G6" i="1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9" i="1"/>
  <c r="E8" i="1"/>
  <c r="D8" i="1" s="1"/>
  <c r="W8" i="29" l="1"/>
  <c r="Q25" i="44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P7" i="44"/>
  <c r="O7" i="44"/>
  <c r="N7" i="44"/>
  <c r="M7" i="44"/>
  <c r="K7" i="44"/>
  <c r="J7" i="44"/>
  <c r="I7" i="44"/>
  <c r="H7" i="44"/>
  <c r="P6" i="44"/>
  <c r="O6" i="44"/>
  <c r="N6" i="44"/>
  <c r="M6" i="44"/>
  <c r="K6" i="44"/>
  <c r="J6" i="44"/>
  <c r="I6" i="44"/>
  <c r="H6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P7" i="43"/>
  <c r="O7" i="43"/>
  <c r="N7" i="43"/>
  <c r="M7" i="43"/>
  <c r="K7" i="43"/>
  <c r="J7" i="43"/>
  <c r="I7" i="43"/>
  <c r="H7" i="43"/>
  <c r="P6" i="43"/>
  <c r="O6" i="43"/>
  <c r="N6" i="43"/>
  <c r="M6" i="43"/>
  <c r="K6" i="43"/>
  <c r="J6" i="43"/>
  <c r="I6" i="43"/>
  <c r="H6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P7" i="42"/>
  <c r="O7" i="42"/>
  <c r="N7" i="42"/>
  <c r="M7" i="42"/>
  <c r="K7" i="42"/>
  <c r="J7" i="42"/>
  <c r="I7" i="42"/>
  <c r="H7" i="42"/>
  <c r="P6" i="42"/>
  <c r="O6" i="42"/>
  <c r="N6" i="42"/>
  <c r="M6" i="42"/>
  <c r="K6" i="42"/>
  <c r="J6" i="42"/>
  <c r="I6" i="42"/>
  <c r="H6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P7" i="41"/>
  <c r="O7" i="41"/>
  <c r="N7" i="41"/>
  <c r="M7" i="41"/>
  <c r="K7" i="41"/>
  <c r="J7" i="41"/>
  <c r="I7" i="41"/>
  <c r="H7" i="41"/>
  <c r="P6" i="41"/>
  <c r="O6" i="41"/>
  <c r="N6" i="41"/>
  <c r="M6" i="41"/>
  <c r="K6" i="41"/>
  <c r="J6" i="41"/>
  <c r="I6" i="41"/>
  <c r="H6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P7" i="40"/>
  <c r="O7" i="40"/>
  <c r="N7" i="40"/>
  <c r="M7" i="40"/>
  <c r="K7" i="40"/>
  <c r="J7" i="40"/>
  <c r="I7" i="40"/>
  <c r="H7" i="40"/>
  <c r="P6" i="40"/>
  <c r="O6" i="40"/>
  <c r="N6" i="40"/>
  <c r="M6" i="40"/>
  <c r="K6" i="40"/>
  <c r="J6" i="40"/>
  <c r="I6" i="40"/>
  <c r="H6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P7" i="34"/>
  <c r="O7" i="34"/>
  <c r="N7" i="34"/>
  <c r="M7" i="34"/>
  <c r="K7" i="34"/>
  <c r="J7" i="34"/>
  <c r="I7" i="34"/>
  <c r="H7" i="34"/>
  <c r="P6" i="34"/>
  <c r="O6" i="34"/>
  <c r="N6" i="34"/>
  <c r="M6" i="34"/>
  <c r="K6" i="34"/>
  <c r="J6" i="34"/>
  <c r="I6" i="34"/>
  <c r="H6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P7" i="33"/>
  <c r="O7" i="33"/>
  <c r="N7" i="33"/>
  <c r="M7" i="33"/>
  <c r="K7" i="33"/>
  <c r="J7" i="33"/>
  <c r="I7" i="33"/>
  <c r="H7" i="33"/>
  <c r="P6" i="33"/>
  <c r="O6" i="33"/>
  <c r="N6" i="33"/>
  <c r="M6" i="33"/>
  <c r="K6" i="33"/>
  <c r="J6" i="33"/>
  <c r="I6" i="33"/>
  <c r="H6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L6" i="42" l="1"/>
  <c r="Q6" i="42"/>
  <c r="L7" i="33"/>
  <c r="Q6" i="44"/>
  <c r="Q7" i="44"/>
  <c r="L6" i="44"/>
  <c r="L7" i="44"/>
  <c r="Q6" i="43"/>
  <c r="Q7" i="43"/>
  <c r="L6" i="43"/>
  <c r="L7" i="43"/>
  <c r="Q7" i="42"/>
  <c r="L7" i="42"/>
  <c r="Q6" i="41"/>
  <c r="Q7" i="41"/>
  <c r="L6" i="41"/>
  <c r="L7" i="41"/>
  <c r="Q6" i="40"/>
  <c r="Q7" i="40"/>
  <c r="L6" i="40"/>
  <c r="L7" i="40"/>
  <c r="Q7" i="34"/>
  <c r="Q6" i="34"/>
  <c r="L6" i="34"/>
  <c r="L7" i="34"/>
  <c r="Q7" i="33"/>
  <c r="Q6" i="33"/>
  <c r="L6" i="33"/>
  <c r="G6" i="29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R6" i="42" l="1"/>
  <c r="R7" i="42"/>
  <c r="G8" i="15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AI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R13" i="15"/>
  <c r="Z11" i="15" s="1"/>
  <c r="R12" i="15"/>
  <c r="Z10" i="15" s="1"/>
  <c r="Q29" i="15"/>
  <c r="Q28" i="15"/>
  <c r="Q27" i="15"/>
  <c r="Y25" i="15" s="1"/>
  <c r="Q26" i="15"/>
  <c r="Y24" i="15" s="1"/>
  <c r="Q25" i="15"/>
  <c r="Y23" i="15" s="1"/>
  <c r="Q24" i="15"/>
  <c r="Y22" i="15" s="1"/>
  <c r="AH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Q15" i="15"/>
  <c r="Y13" i="15" s="1"/>
  <c r="Q14" i="15"/>
  <c r="Y12" i="15" s="1"/>
  <c r="Q13" i="15"/>
  <c r="Y11" i="15" s="1"/>
  <c r="Q12" i="15"/>
  <c r="Y10" i="15" s="1"/>
  <c r="AH14" i="15" l="1"/>
  <c r="AI12" i="15"/>
  <c r="AI10" i="15"/>
  <c r="AH24" i="15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A27" i="15" l="1"/>
  <c r="AJ22" i="15"/>
  <c r="AJ20" i="15"/>
  <c r="AJ18" i="15"/>
  <c r="AJ16" i="15"/>
  <c r="AJ14" i="15"/>
  <c r="AJ12" i="15"/>
  <c r="AJ10" i="15"/>
  <c r="AI26" i="15"/>
  <c r="AA26" i="15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T7" i="44"/>
  <c r="U29" i="15" s="1"/>
  <c r="S7" i="44"/>
  <c r="R7" i="44"/>
  <c r="T6" i="44"/>
  <c r="U28" i="15" s="1"/>
  <c r="S6" i="44"/>
  <c r="R6" i="44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T7" i="43"/>
  <c r="U27" i="15" s="1"/>
  <c r="AC25" i="15" s="1"/>
  <c r="S7" i="43"/>
  <c r="R7" i="43"/>
  <c r="T6" i="43"/>
  <c r="U26" i="15" s="1"/>
  <c r="AC24" i="15" s="1"/>
  <c r="S6" i="43"/>
  <c r="R6" i="43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T7" i="42"/>
  <c r="U25" i="15" s="1"/>
  <c r="AC23" i="15" s="1"/>
  <c r="S7" i="42"/>
  <c r="T6" i="42"/>
  <c r="U24" i="15" s="1"/>
  <c r="AC22" i="15" s="1"/>
  <c r="S6" i="42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T7" i="41"/>
  <c r="U23" i="15" s="1"/>
  <c r="AC21" i="15" s="1"/>
  <c r="S7" i="41"/>
  <c r="R7" i="41"/>
  <c r="T6" i="41"/>
  <c r="U22" i="15" s="1"/>
  <c r="AC20" i="15" s="1"/>
  <c r="S6" i="41"/>
  <c r="R6" i="41"/>
  <c r="G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T7" i="40"/>
  <c r="U21" i="15" s="1"/>
  <c r="AC19" i="15" s="1"/>
  <c r="S7" i="40"/>
  <c r="R7" i="40"/>
  <c r="T6" i="40"/>
  <c r="U20" i="15" s="1"/>
  <c r="AC18" i="15" s="1"/>
  <c r="S6" i="40"/>
  <c r="R6" i="40"/>
  <c r="G6" i="40"/>
  <c r="G20" i="15" s="1"/>
  <c r="AC17" i="15"/>
  <c r="AC16" i="15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T7" i="34"/>
  <c r="U15" i="15" s="1"/>
  <c r="AC13" i="15" s="1"/>
  <c r="S7" i="34"/>
  <c r="R7" i="34"/>
  <c r="T6" i="34"/>
  <c r="U14" i="15" s="1"/>
  <c r="AC12" i="15" s="1"/>
  <c r="S6" i="34"/>
  <c r="R6" i="34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1" i="33"/>
  <c r="R11" i="33"/>
  <c r="U10" i="33"/>
  <c r="R10" i="33"/>
  <c r="U9" i="33"/>
  <c r="R9" i="33"/>
  <c r="U8" i="33"/>
  <c r="R8" i="33"/>
  <c r="T7" i="33"/>
  <c r="U13" i="15" s="1"/>
  <c r="AC11" i="15" s="1"/>
  <c r="S7" i="33"/>
  <c r="R7" i="33"/>
  <c r="T6" i="33"/>
  <c r="U12" i="15" s="1"/>
  <c r="AC10" i="15" s="1"/>
  <c r="S6" i="33"/>
  <c r="R6" i="33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T7" i="32"/>
  <c r="U11" i="15" s="1"/>
  <c r="AC9" i="15" s="1"/>
  <c r="S7" i="32"/>
  <c r="P7" i="32"/>
  <c r="O7" i="32"/>
  <c r="N7" i="32"/>
  <c r="M7" i="32"/>
  <c r="K7" i="32"/>
  <c r="J7" i="32"/>
  <c r="I7" i="32"/>
  <c r="H7" i="32"/>
  <c r="T6" i="32"/>
  <c r="U10" i="15" s="1"/>
  <c r="AC8" i="15" s="1"/>
  <c r="S6" i="32"/>
  <c r="P6" i="32"/>
  <c r="O6" i="32"/>
  <c r="N6" i="32"/>
  <c r="M6" i="32"/>
  <c r="K6" i="32"/>
  <c r="J6" i="32"/>
  <c r="I6" i="32"/>
  <c r="H6" i="32"/>
  <c r="G6" i="32"/>
  <c r="G10" i="15" s="1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T7" i="29"/>
  <c r="U9" i="15" s="1"/>
  <c r="AC7" i="15" s="1"/>
  <c r="S7" i="29"/>
  <c r="P7" i="29"/>
  <c r="O7" i="29"/>
  <c r="N7" i="29"/>
  <c r="M7" i="29"/>
  <c r="K7" i="29"/>
  <c r="J7" i="29"/>
  <c r="I7" i="29"/>
  <c r="H7" i="29"/>
  <c r="T6" i="29"/>
  <c r="U8" i="15" s="1"/>
  <c r="AC6" i="15" s="1"/>
  <c r="S6" i="29"/>
  <c r="P6" i="29"/>
  <c r="O6" i="29"/>
  <c r="N6" i="29"/>
  <c r="M6" i="29"/>
  <c r="K6" i="29"/>
  <c r="J6" i="29"/>
  <c r="I6" i="29"/>
  <c r="H6" i="29"/>
  <c r="AJ26" i="15" l="1"/>
  <c r="AL16" i="15"/>
  <c r="U6" i="43"/>
  <c r="L7" i="29"/>
  <c r="AL24" i="15"/>
  <c r="AL14" i="15"/>
  <c r="AL22" i="15"/>
  <c r="AL18" i="15"/>
  <c r="AL8" i="15"/>
  <c r="AL6" i="15"/>
  <c r="AL20" i="15"/>
  <c r="E6" i="40"/>
  <c r="E20" i="15" s="1"/>
  <c r="AL12" i="15"/>
  <c r="AL10" i="15"/>
  <c r="L6" i="29"/>
  <c r="AC27" i="15"/>
  <c r="AC32" i="15" s="1"/>
  <c r="AC26" i="15"/>
  <c r="E6" i="41"/>
  <c r="E22" i="15" s="1"/>
  <c r="E7" i="41"/>
  <c r="E23" i="15" s="1"/>
  <c r="G22" i="15"/>
  <c r="E6" i="42"/>
  <c r="E24" i="15" s="1"/>
  <c r="E7" i="29"/>
  <c r="E6" i="29"/>
  <c r="Q7" i="29"/>
  <c r="R9" i="15" s="1"/>
  <c r="Z7" i="15" s="1"/>
  <c r="Q6" i="29"/>
  <c r="R8" i="15" s="1"/>
  <c r="Z6" i="15" s="1"/>
  <c r="U6" i="44"/>
  <c r="E6" i="44"/>
  <c r="E28" i="15" s="1"/>
  <c r="T28" i="15"/>
  <c r="U7" i="44"/>
  <c r="E7" i="44"/>
  <c r="E29" i="15" s="1"/>
  <c r="T29" i="15"/>
  <c r="E7" i="43"/>
  <c r="E27" i="15" s="1"/>
  <c r="T27" i="15"/>
  <c r="E6" i="43"/>
  <c r="E26" i="15" s="1"/>
  <c r="T26" i="15"/>
  <c r="U7" i="43"/>
  <c r="U7" i="42"/>
  <c r="E7" i="42"/>
  <c r="T25" i="15"/>
  <c r="T24" i="15"/>
  <c r="U6" i="42"/>
  <c r="T22" i="15"/>
  <c r="U7" i="41"/>
  <c r="T23" i="15"/>
  <c r="U6" i="41"/>
  <c r="U7" i="40"/>
  <c r="E7" i="40"/>
  <c r="E21" i="15" s="1"/>
  <c r="T21" i="15"/>
  <c r="T20" i="15"/>
  <c r="U6" i="40"/>
  <c r="E6" i="35"/>
  <c r="E16" i="15" s="1"/>
  <c r="T16" i="15"/>
  <c r="E7" i="35"/>
  <c r="T17" i="15"/>
  <c r="E6" i="34"/>
  <c r="E14" i="15" s="1"/>
  <c r="T14" i="15"/>
  <c r="U7" i="34"/>
  <c r="E7" i="34"/>
  <c r="E15" i="15" s="1"/>
  <c r="T15" i="15"/>
  <c r="U6" i="34"/>
  <c r="E7" i="33"/>
  <c r="E13" i="15" s="1"/>
  <c r="T13" i="15"/>
  <c r="U7" i="33"/>
  <c r="U6" i="33"/>
  <c r="E6" i="33"/>
  <c r="E12" i="15" s="1"/>
  <c r="T12" i="15"/>
  <c r="U6" i="32"/>
  <c r="T10" i="15"/>
  <c r="U7" i="32"/>
  <c r="T11" i="15"/>
  <c r="Q7" i="32"/>
  <c r="R11" i="15" s="1"/>
  <c r="Z9" i="15" s="1"/>
  <c r="Q6" i="32"/>
  <c r="R10" i="15" s="1"/>
  <c r="Z8" i="15" s="1"/>
  <c r="L7" i="32"/>
  <c r="Q11" i="15" s="1"/>
  <c r="Y9" i="15" s="1"/>
  <c r="L6" i="32"/>
  <c r="E6" i="32"/>
  <c r="E10" i="15" s="1"/>
  <c r="E7" i="32"/>
  <c r="U6" i="29"/>
  <c r="T8" i="15"/>
  <c r="AB6" i="15" s="1"/>
  <c r="U7" i="29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F10" i="1"/>
  <c r="F12" i="1"/>
  <c r="F14" i="1"/>
  <c r="F16" i="1"/>
  <c r="F18" i="1"/>
  <c r="F20" i="1"/>
  <c r="F22" i="1"/>
  <c r="F24" i="1"/>
  <c r="X24" i="29" l="1"/>
  <c r="F24" i="29" s="1"/>
  <c r="X10" i="29"/>
  <c r="F10" i="29" s="1"/>
  <c r="X12" i="29"/>
  <c r="F12" i="29" s="1"/>
  <c r="X20" i="29"/>
  <c r="F20" i="29" s="1"/>
  <c r="X18" i="29"/>
  <c r="F18" i="29" s="1"/>
  <c r="X16" i="29"/>
  <c r="F16" i="29" s="1"/>
  <c r="X8" i="29"/>
  <c r="F8" i="29" s="1"/>
  <c r="X8" i="32" s="1"/>
  <c r="F8" i="32" s="1"/>
  <c r="X8" i="33" s="1"/>
  <c r="X22" i="29"/>
  <c r="F22" i="29" s="1"/>
  <c r="X14" i="29"/>
  <c r="F14" i="29" s="1"/>
  <c r="AI8" i="15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R6" i="32"/>
  <c r="S11" i="15"/>
  <c r="R7" i="32"/>
  <c r="Q10" i="15"/>
  <c r="E11" i="15"/>
  <c r="R6" i="29"/>
  <c r="E8" i="15" s="1"/>
  <c r="Q8" i="15"/>
  <c r="R7" i="29"/>
  <c r="E9" i="15" s="1"/>
  <c r="Q9" i="15"/>
  <c r="H6" i="1"/>
  <c r="R8" i="1"/>
  <c r="Y7" i="15" l="1"/>
  <c r="Y32" i="15" s="1"/>
  <c r="AI30" i="15"/>
  <c r="X6" i="29"/>
  <c r="F6" i="29" s="1"/>
  <c r="F8" i="15" s="1"/>
  <c r="X16" i="32"/>
  <c r="F16" i="32" s="1"/>
  <c r="X20" i="32"/>
  <c r="F20" i="32" s="1"/>
  <c r="X10" i="32"/>
  <c r="F10" i="32" s="1"/>
  <c r="X12" i="32"/>
  <c r="F12" i="32" s="1"/>
  <c r="X22" i="32"/>
  <c r="F22" i="32" s="1"/>
  <c r="X14" i="32"/>
  <c r="F14" i="32" s="1"/>
  <c r="X18" i="32"/>
  <c r="F18" i="32" s="1"/>
  <c r="X24" i="32"/>
  <c r="F24" i="32" s="1"/>
  <c r="AE9" i="15"/>
  <c r="Y6" i="15"/>
  <c r="AA6" i="15" s="1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U8" i="1"/>
  <c r="Y31" i="15" l="1"/>
  <c r="AA7" i="15"/>
  <c r="AJ6" i="15" s="1"/>
  <c r="AH6" i="15"/>
  <c r="Y30" i="15"/>
  <c r="X24" i="33"/>
  <c r="F24" i="33" s="1"/>
  <c r="X16" i="33"/>
  <c r="F16" i="33" s="1"/>
  <c r="X18" i="33"/>
  <c r="F18" i="33" s="1"/>
  <c r="X22" i="33"/>
  <c r="F22" i="33" s="1"/>
  <c r="X10" i="33"/>
  <c r="F10" i="33" s="1"/>
  <c r="X14" i="33"/>
  <c r="F14" i="33" s="1"/>
  <c r="X12" i="33"/>
  <c r="F12" i="33" s="1"/>
  <c r="X20" i="33"/>
  <c r="F20" i="33" s="1"/>
  <c r="X6" i="32"/>
  <c r="F6" i="32" s="1"/>
  <c r="F10" i="15" s="1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A32" i="15"/>
  <c r="AE6" i="15"/>
  <c r="AD32" i="15"/>
  <c r="AE27" i="15"/>
  <c r="AK30" i="15"/>
  <c r="AD31" i="15"/>
  <c r="AM26" i="15"/>
  <c r="AE26" i="15"/>
  <c r="AM24" i="15"/>
  <c r="AE24" i="15"/>
  <c r="AD30" i="15"/>
  <c r="F8" i="33"/>
  <c r="X8" i="34" s="1"/>
  <c r="F6" i="1"/>
  <c r="F6" i="15" s="1"/>
  <c r="AE7" i="15" l="1"/>
  <c r="AH30" i="15"/>
  <c r="X6" i="33"/>
  <c r="F6" i="33" s="1"/>
  <c r="F12" i="15" s="1"/>
  <c r="X24" i="34"/>
  <c r="F24" i="34" s="1"/>
  <c r="X24" i="35" s="1"/>
  <c r="F24" i="35" s="1"/>
  <c r="X12" i="34"/>
  <c r="F12" i="34" s="1"/>
  <c r="X12" i="35" s="1"/>
  <c r="F12" i="35" s="1"/>
  <c r="X10" i="34"/>
  <c r="F10" i="34" s="1"/>
  <c r="X10" i="35" s="1"/>
  <c r="F10" i="35" s="1"/>
  <c r="X18" i="34"/>
  <c r="F18" i="34" s="1"/>
  <c r="X18" i="35" s="1"/>
  <c r="F18" i="35" s="1"/>
  <c r="X20" i="34"/>
  <c r="F20" i="34" s="1"/>
  <c r="X20" i="35" s="1"/>
  <c r="F20" i="35" s="1"/>
  <c r="X14" i="34"/>
  <c r="F14" i="34" s="1"/>
  <c r="X14" i="35" s="1"/>
  <c r="F14" i="35" s="1"/>
  <c r="X22" i="34"/>
  <c r="F22" i="34" s="1"/>
  <c r="X22" i="35" s="1"/>
  <c r="F22" i="35" s="1"/>
  <c r="X16" i="34"/>
  <c r="F16" i="34" s="1"/>
  <c r="X16" i="35" s="1"/>
  <c r="F16" i="35" s="1"/>
  <c r="AA30" i="15"/>
  <c r="AM30" i="15"/>
  <c r="AE8" i="15"/>
  <c r="AN8" i="15" s="1"/>
  <c r="AJ8" i="15"/>
  <c r="AJ30" i="15" s="1"/>
  <c r="AE32" i="15"/>
  <c r="AN6" i="15"/>
  <c r="AN26" i="15"/>
  <c r="AN24" i="15"/>
  <c r="F8" i="34"/>
  <c r="X8" i="35" s="1"/>
  <c r="X14" i="45" l="1"/>
  <c r="F14" i="45" s="1"/>
  <c r="X12" i="45"/>
  <c r="F12" i="45" s="1"/>
  <c r="X10" i="45"/>
  <c r="F10" i="45" s="1"/>
  <c r="X16" i="45"/>
  <c r="F16" i="45" s="1"/>
  <c r="X22" i="45"/>
  <c r="F22" i="45" s="1"/>
  <c r="X6" i="34"/>
  <c r="F6" i="34" s="1"/>
  <c r="F14" i="15" s="1"/>
  <c r="X18" i="45"/>
  <c r="F18" i="45" s="1"/>
  <c r="X20" i="45"/>
  <c r="F20" i="45" s="1"/>
  <c r="X24" i="45"/>
  <c r="F24" i="45" s="1"/>
  <c r="AE31" i="15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7" i="1"/>
  <c r="U7" i="15" s="1"/>
  <c r="U31" i="15" s="1"/>
  <c r="T6" i="1"/>
  <c r="U6" i="15" s="1"/>
  <c r="S7" i="1"/>
  <c r="T7" i="15" s="1"/>
  <c r="T31" i="15" s="1"/>
  <c r="S6" i="1"/>
  <c r="T6" i="15" s="1"/>
  <c r="P7" i="1"/>
  <c r="P6" i="1"/>
  <c r="O7" i="1"/>
  <c r="O6" i="1"/>
  <c r="N7" i="1"/>
  <c r="N6" i="1"/>
  <c r="M7" i="1"/>
  <c r="M6" i="1"/>
  <c r="K7" i="1"/>
  <c r="K6" i="1"/>
  <c r="J7" i="1"/>
  <c r="J6" i="1"/>
  <c r="I7" i="1"/>
  <c r="I6" i="1"/>
  <c r="H7" i="1"/>
  <c r="X18" i="40" l="1"/>
  <c r="F18" i="40" s="1"/>
  <c r="X18" i="41" s="1"/>
  <c r="F18" i="41" s="1"/>
  <c r="X18" i="42" s="1"/>
  <c r="F18" i="42" s="1"/>
  <c r="X22" i="40"/>
  <c r="F22" i="40" s="1"/>
  <c r="X22" i="41" s="1"/>
  <c r="F22" i="41" s="1"/>
  <c r="X22" i="42" s="1"/>
  <c r="F22" i="42" s="1"/>
  <c r="X12" i="40"/>
  <c r="F12" i="40" s="1"/>
  <c r="X12" i="41" s="1"/>
  <c r="F12" i="41" s="1"/>
  <c r="X12" i="42" s="1"/>
  <c r="F12" i="42" s="1"/>
  <c r="X10" i="40"/>
  <c r="F10" i="40" s="1"/>
  <c r="X10" i="41" s="1"/>
  <c r="F10" i="41" s="1"/>
  <c r="X10" i="42" s="1"/>
  <c r="F10" i="42" s="1"/>
  <c r="X20" i="40"/>
  <c r="F20" i="40" s="1"/>
  <c r="X20" i="41" s="1"/>
  <c r="F20" i="41" s="1"/>
  <c r="X20" i="42" s="1"/>
  <c r="F20" i="42" s="1"/>
  <c r="X14" i="40"/>
  <c r="F14" i="40" s="1"/>
  <c r="X14" i="41" s="1"/>
  <c r="F14" i="41" s="1"/>
  <c r="X14" i="42" s="1"/>
  <c r="F14" i="42" s="1"/>
  <c r="X24" i="40"/>
  <c r="F24" i="40" s="1"/>
  <c r="X24" i="41" s="1"/>
  <c r="F24" i="41" s="1"/>
  <c r="X24" i="42" s="1"/>
  <c r="F24" i="42" s="1"/>
  <c r="X16" i="40"/>
  <c r="F16" i="40" s="1"/>
  <c r="X16" i="41" s="1"/>
  <c r="F16" i="41" s="1"/>
  <c r="X16" i="42" s="1"/>
  <c r="F16" i="42" s="1"/>
  <c r="L6" i="1"/>
  <c r="Q6" i="15" s="1"/>
  <c r="Q30" i="15" s="1"/>
  <c r="U33" i="15"/>
  <c r="U30" i="15"/>
  <c r="U32" i="15" s="1"/>
  <c r="T33" i="15"/>
  <c r="T30" i="15"/>
  <c r="T32" i="15" s="1"/>
  <c r="F16" i="15"/>
  <c r="F8" i="35"/>
  <c r="E6" i="1"/>
  <c r="E6" i="15" s="1"/>
  <c r="Q7" i="1"/>
  <c r="R7" i="15" s="1"/>
  <c r="R31" i="15" s="1"/>
  <c r="Q6" i="1"/>
  <c r="R6" i="15" s="1"/>
  <c r="L7" i="1"/>
  <c r="Q7" i="15" s="1"/>
  <c r="Q31" i="15" s="1"/>
  <c r="E7" i="1"/>
  <c r="V7" i="15"/>
  <c r="V31" i="15" s="1"/>
  <c r="V6" i="15"/>
  <c r="U7" i="1"/>
  <c r="U6" i="1"/>
  <c r="X24" i="43" l="1"/>
  <c r="F24" i="43" s="1"/>
  <c r="X16" i="43"/>
  <c r="F16" i="43" s="1"/>
  <c r="X14" i="43"/>
  <c r="F14" i="43" s="1"/>
  <c r="X10" i="43"/>
  <c r="F10" i="43" s="1"/>
  <c r="X22" i="43"/>
  <c r="F22" i="43" s="1"/>
  <c r="X20" i="43"/>
  <c r="F20" i="43" s="1"/>
  <c r="X12" i="43"/>
  <c r="F12" i="43" s="1"/>
  <c r="X18" i="43"/>
  <c r="F18" i="43" s="1"/>
  <c r="X8" i="45"/>
  <c r="F8" i="45" s="1"/>
  <c r="X8" i="40" s="1"/>
  <c r="V30" i="15"/>
  <c r="V32" i="15" s="1"/>
  <c r="V33" i="15"/>
  <c r="R33" i="15"/>
  <c r="R30" i="15"/>
  <c r="R32" i="15" s="1"/>
  <c r="Q32" i="15"/>
  <c r="Q33" i="15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X12" i="44" l="1"/>
  <c r="F12" i="44" s="1"/>
  <c r="X22" i="44"/>
  <c r="F22" i="44" s="1"/>
  <c r="F8" i="40"/>
  <c r="X8" i="41" s="1"/>
  <c r="X6" i="40"/>
  <c r="F6" i="40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X6" i="45"/>
  <c r="F6" i="45" s="1"/>
  <c r="F18" i="15" s="1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D8" i="29"/>
  <c r="W8" i="32" s="1"/>
  <c r="D24" i="1"/>
  <c r="W24" i="29" s="1"/>
  <c r="D15" i="1"/>
  <c r="W15" i="29" s="1"/>
  <c r="D11" i="1"/>
  <c r="W11" i="29" s="1"/>
  <c r="D20" i="1"/>
  <c r="W20" i="29" s="1"/>
  <c r="D14" i="1"/>
  <c r="W14" i="29" s="1"/>
  <c r="D10" i="1"/>
  <c r="D19" i="1"/>
  <c r="W19" i="29" s="1"/>
  <c r="D13" i="1"/>
  <c r="W13" i="29" s="1"/>
  <c r="D16" i="1"/>
  <c r="W16" i="29" s="1"/>
  <c r="D12" i="1"/>
  <c r="W12" i="29" s="1"/>
  <c r="G7" i="15"/>
  <c r="R22" i="1"/>
  <c r="R18" i="1"/>
  <c r="R25" i="1"/>
  <c r="R21" i="1"/>
  <c r="R17" i="1"/>
  <c r="R23" i="1"/>
  <c r="R9" i="1"/>
  <c r="W10" i="29" l="1"/>
  <c r="D6" i="1"/>
  <c r="N6" i="15"/>
  <c r="D20" i="29"/>
  <c r="W20" i="32" s="1"/>
  <c r="J7" i="15"/>
  <c r="D13" i="29"/>
  <c r="W13" i="32" s="1"/>
  <c r="M7" i="15"/>
  <c r="D19" i="29"/>
  <c r="W19" i="32" s="1"/>
  <c r="I7" i="15"/>
  <c r="D11" i="29"/>
  <c r="W11" i="32" s="1"/>
  <c r="J6" i="15"/>
  <c r="D12" i="29"/>
  <c r="W12" i="32" s="1"/>
  <c r="I6" i="15"/>
  <c r="D10" i="29"/>
  <c r="W10" i="32" s="1"/>
  <c r="K7" i="15"/>
  <c r="D15" i="29"/>
  <c r="W15" i="32" s="1"/>
  <c r="L6" i="15"/>
  <c r="D16" i="29"/>
  <c r="W16" i="32" s="1"/>
  <c r="K6" i="15"/>
  <c r="D14" i="29"/>
  <c r="W14" i="32" s="1"/>
  <c r="P6" i="15"/>
  <c r="D24" i="29"/>
  <c r="W24" i="32" s="1"/>
  <c r="B12" i="1"/>
  <c r="B10" i="1"/>
  <c r="B14" i="1"/>
  <c r="D18" i="1"/>
  <c r="D9" i="1"/>
  <c r="W9" i="29" s="1"/>
  <c r="D22" i="1"/>
  <c r="W22" i="29" s="1"/>
  <c r="D23" i="1"/>
  <c r="W23" i="29" s="1"/>
  <c r="D21" i="1"/>
  <c r="W21" i="29" s="1"/>
  <c r="D17" i="1"/>
  <c r="W17" i="29" s="1"/>
  <c r="D25" i="1"/>
  <c r="W25" i="29" s="1"/>
  <c r="W18" i="29" l="1"/>
  <c r="B12" i="29"/>
  <c r="O6" i="15"/>
  <c r="D22" i="29"/>
  <c r="W22" i="32" s="1"/>
  <c r="N7" i="15"/>
  <c r="D21" i="29"/>
  <c r="H7" i="15"/>
  <c r="O7" i="15"/>
  <c r="D23" i="29"/>
  <c r="W23" i="32" s="1"/>
  <c r="M6" i="15"/>
  <c r="D14" i="32"/>
  <c r="W14" i="33" s="1"/>
  <c r="K8" i="15"/>
  <c r="B14" i="29"/>
  <c r="K9" i="15"/>
  <c r="D15" i="32"/>
  <c r="W15" i="33" s="1"/>
  <c r="D12" i="32"/>
  <c r="W12" i="33" s="1"/>
  <c r="J8" i="15"/>
  <c r="D19" i="32"/>
  <c r="W19" i="33" s="1"/>
  <c r="M9" i="15"/>
  <c r="J9" i="15"/>
  <c r="D13" i="32"/>
  <c r="W13" i="33" s="1"/>
  <c r="P7" i="15"/>
  <c r="D25" i="29"/>
  <c r="L7" i="15"/>
  <c r="D17" i="29"/>
  <c r="D24" i="32"/>
  <c r="W24" i="33" s="1"/>
  <c r="P8" i="15"/>
  <c r="D16" i="32"/>
  <c r="W16" i="33" s="1"/>
  <c r="L8" i="15"/>
  <c r="I8" i="15"/>
  <c r="B10" i="29"/>
  <c r="D10" i="32"/>
  <c r="W10" i="33" s="1"/>
  <c r="I9" i="15"/>
  <c r="D11" i="32"/>
  <c r="W11" i="33" s="1"/>
  <c r="H8" i="15"/>
  <c r="D20" i="32"/>
  <c r="W20" i="33" s="1"/>
  <c r="N8" i="15"/>
  <c r="B24" i="1"/>
  <c r="B18" i="1"/>
  <c r="B22" i="1"/>
  <c r="B16" i="1"/>
  <c r="B8" i="1"/>
  <c r="D7" i="1"/>
  <c r="B6" i="1" s="1"/>
  <c r="B20" i="1"/>
  <c r="S2" i="1" l="1"/>
  <c r="B24" i="29"/>
  <c r="W25" i="32"/>
  <c r="D25" i="32" s="1"/>
  <c r="B20" i="29"/>
  <c r="W21" i="32"/>
  <c r="B16" i="29"/>
  <c r="W17" i="32"/>
  <c r="D17" i="32" s="1"/>
  <c r="W17" i="33" s="1"/>
  <c r="D6" i="15"/>
  <c r="P9" i="15"/>
  <c r="D12" i="33"/>
  <c r="W12" i="34" s="1"/>
  <c r="B12" i="32"/>
  <c r="J10" i="15"/>
  <c r="O9" i="15"/>
  <c r="D23" i="32"/>
  <c r="W23" i="33" s="1"/>
  <c r="N9" i="15"/>
  <c r="D21" i="32"/>
  <c r="I11" i="15"/>
  <c r="D11" i="33"/>
  <c r="W11" i="34" s="1"/>
  <c r="D8" i="32"/>
  <c r="W8" i="33" s="1"/>
  <c r="I10" i="15"/>
  <c r="B10" i="32"/>
  <c r="D10" i="33"/>
  <c r="W10" i="34" s="1"/>
  <c r="P10" i="15"/>
  <c r="D24" i="33"/>
  <c r="W24" i="34" s="1"/>
  <c r="D19" i="33"/>
  <c r="W19" i="34" s="1"/>
  <c r="M11" i="15"/>
  <c r="K11" i="15"/>
  <c r="D15" i="33"/>
  <c r="B14" i="32"/>
  <c r="K10" i="15"/>
  <c r="D14" i="33"/>
  <c r="W14" i="34" s="1"/>
  <c r="N10" i="15"/>
  <c r="D20" i="33"/>
  <c r="W20" i="34" s="1"/>
  <c r="L10" i="15"/>
  <c r="D16" i="33"/>
  <c r="W16" i="34" s="1"/>
  <c r="L9" i="15"/>
  <c r="J11" i="15"/>
  <c r="D13" i="33"/>
  <c r="W13" i="34" s="1"/>
  <c r="D18" i="29"/>
  <c r="W6" i="29"/>
  <c r="W7" i="29"/>
  <c r="D9" i="29"/>
  <c r="W9" i="32" s="1"/>
  <c r="D22" i="32"/>
  <c r="W22" i="33" s="1"/>
  <c r="O8" i="15"/>
  <c r="B22" i="29"/>
  <c r="D7" i="15"/>
  <c r="B6" i="15" l="1"/>
  <c r="B24" i="32"/>
  <c r="W25" i="33"/>
  <c r="D25" i="33" s="1"/>
  <c r="B20" i="32"/>
  <c r="W21" i="33"/>
  <c r="D21" i="33" s="1"/>
  <c r="K13" i="15"/>
  <c r="W15" i="34"/>
  <c r="D15" i="34" s="1"/>
  <c r="W15" i="35" s="1"/>
  <c r="D6" i="29"/>
  <c r="W18" i="32"/>
  <c r="P12" i="15"/>
  <c r="D24" i="34"/>
  <c r="W24" i="35" s="1"/>
  <c r="I13" i="15"/>
  <c r="D11" i="34"/>
  <c r="W11" i="35" s="1"/>
  <c r="D23" i="33"/>
  <c r="W23" i="34" s="1"/>
  <c r="O11" i="15"/>
  <c r="B12" i="33"/>
  <c r="J12" i="15"/>
  <c r="D12" i="34"/>
  <c r="W12" i="35" s="1"/>
  <c r="O10" i="15"/>
  <c r="D22" i="33"/>
  <c r="W22" i="34" s="1"/>
  <c r="B22" i="32"/>
  <c r="M8" i="15"/>
  <c r="D8" i="15" s="1"/>
  <c r="B18" i="29"/>
  <c r="L11" i="15"/>
  <c r="D17" i="33"/>
  <c r="B16" i="32"/>
  <c r="B14" i="33"/>
  <c r="K12" i="15"/>
  <c r="D14" i="34"/>
  <c r="W14" i="35" s="1"/>
  <c r="P11" i="15"/>
  <c r="N11" i="15"/>
  <c r="H9" i="15"/>
  <c r="D9" i="15" s="1"/>
  <c r="D7" i="29"/>
  <c r="B8" i="29"/>
  <c r="D13" i="34"/>
  <c r="W13" i="35" s="1"/>
  <c r="J13" i="15"/>
  <c r="L12" i="15"/>
  <c r="D16" i="34"/>
  <c r="W16" i="35" s="1"/>
  <c r="D20" i="34"/>
  <c r="W20" i="35" s="1"/>
  <c r="N12" i="15"/>
  <c r="D19" i="34"/>
  <c r="W19" i="35" s="1"/>
  <c r="M13" i="15"/>
  <c r="D10" i="34"/>
  <c r="W10" i="35" s="1"/>
  <c r="I12" i="15"/>
  <c r="B10" i="33"/>
  <c r="H10" i="15"/>
  <c r="B24" i="33" l="1"/>
  <c r="W25" i="34"/>
  <c r="D25" i="34" s="1"/>
  <c r="B20" i="33"/>
  <c r="W21" i="34"/>
  <c r="D21" i="34" s="1"/>
  <c r="B16" i="33"/>
  <c r="W17" i="34"/>
  <c r="D17" i="34" s="1"/>
  <c r="W17" i="35" s="1"/>
  <c r="D16" i="35"/>
  <c r="W16" i="45" s="1"/>
  <c r="L14" i="15"/>
  <c r="N13" i="15"/>
  <c r="B14" i="34"/>
  <c r="K14" i="15"/>
  <c r="D14" i="35"/>
  <c r="W14" i="45" s="1"/>
  <c r="L13" i="15"/>
  <c r="D18" i="32"/>
  <c r="W18" i="33" s="1"/>
  <c r="W6" i="32"/>
  <c r="P14" i="15"/>
  <c r="D24" i="35"/>
  <c r="W24" i="45" s="1"/>
  <c r="D10" i="35"/>
  <c r="W10" i="45" s="1"/>
  <c r="I14" i="15"/>
  <c r="D20" i="35"/>
  <c r="W20" i="45" s="1"/>
  <c r="N14" i="15"/>
  <c r="D9" i="32"/>
  <c r="W9" i="33" s="1"/>
  <c r="W7" i="32"/>
  <c r="B8" i="15"/>
  <c r="B12" i="34"/>
  <c r="D12" i="35"/>
  <c r="W12" i="45" s="1"/>
  <c r="J14" i="15"/>
  <c r="O13" i="15"/>
  <c r="D23" i="34"/>
  <c r="W23" i="35" s="1"/>
  <c r="P13" i="15"/>
  <c r="B6" i="29"/>
  <c r="S2" i="29" s="1"/>
  <c r="B10" i="34"/>
  <c r="I15" i="15"/>
  <c r="D11" i="35"/>
  <c r="W11" i="45" s="1"/>
  <c r="D8" i="33"/>
  <c r="D19" i="35"/>
  <c r="W19" i="45" s="1"/>
  <c r="M15" i="15"/>
  <c r="D13" i="35"/>
  <c r="W13" i="45" s="1"/>
  <c r="J15" i="15"/>
  <c r="B22" i="33"/>
  <c r="O12" i="15"/>
  <c r="D22" i="34"/>
  <c r="W22" i="35" s="1"/>
  <c r="D15" i="35"/>
  <c r="W15" i="45" s="1"/>
  <c r="K15" i="15"/>
  <c r="W8" i="34" l="1"/>
  <c r="B24" i="34"/>
  <c r="W25" i="35"/>
  <c r="D25" i="35" s="1"/>
  <c r="W25" i="45" s="1"/>
  <c r="B20" i="34"/>
  <c r="W21" i="35"/>
  <c r="D21" i="35" s="1"/>
  <c r="W21" i="45" s="1"/>
  <c r="D24" i="45"/>
  <c r="D20" i="45"/>
  <c r="D19" i="45"/>
  <c r="D16" i="45"/>
  <c r="D15" i="45"/>
  <c r="D14" i="45"/>
  <c r="D13" i="45"/>
  <c r="D12" i="45"/>
  <c r="D11" i="45"/>
  <c r="D10" i="45"/>
  <c r="O15" i="15"/>
  <c r="D23" i="35"/>
  <c r="W23" i="45" s="1"/>
  <c r="I16" i="15"/>
  <c r="B10" i="35"/>
  <c r="D22" i="35"/>
  <c r="W22" i="45" s="1"/>
  <c r="O14" i="15"/>
  <c r="B22" i="34"/>
  <c r="J17" i="15"/>
  <c r="H12" i="15"/>
  <c r="B14" i="35"/>
  <c r="K16" i="15"/>
  <c r="N15" i="15"/>
  <c r="I17" i="15"/>
  <c r="P15" i="15"/>
  <c r="N16" i="15"/>
  <c r="P16" i="15"/>
  <c r="M10" i="15"/>
  <c r="D10" i="15" s="1"/>
  <c r="B18" i="32"/>
  <c r="D6" i="32"/>
  <c r="M17" i="15"/>
  <c r="B12" i="35"/>
  <c r="J16" i="15"/>
  <c r="H11" i="15"/>
  <c r="D11" i="15" s="1"/>
  <c r="D7" i="32"/>
  <c r="B8" i="32"/>
  <c r="L15" i="15"/>
  <c r="D17" i="35"/>
  <c r="W17" i="45" s="1"/>
  <c r="L16" i="15"/>
  <c r="K17" i="15"/>
  <c r="B16" i="34"/>
  <c r="W16" i="40" l="1"/>
  <c r="D16" i="40" s="1"/>
  <c r="W16" i="41" s="1"/>
  <c r="W10" i="40"/>
  <c r="D10" i="40" s="1"/>
  <c r="W10" i="41" s="1"/>
  <c r="W20" i="40"/>
  <c r="D20" i="40" s="1"/>
  <c r="W20" i="41" s="1"/>
  <c r="W24" i="40"/>
  <c r="D24" i="40" s="1"/>
  <c r="W24" i="41" s="1"/>
  <c r="W12" i="40"/>
  <c r="D12" i="40" s="1"/>
  <c r="W12" i="41" s="1"/>
  <c r="W13" i="40"/>
  <c r="D13" i="40" s="1"/>
  <c r="W13" i="41" s="1"/>
  <c r="W19" i="40"/>
  <c r="D19" i="40" s="1"/>
  <c r="W19" i="41" s="1"/>
  <c r="W11" i="40"/>
  <c r="D11" i="40" s="1"/>
  <c r="W11" i="41" s="1"/>
  <c r="W14" i="40"/>
  <c r="D14" i="40" s="1"/>
  <c r="W14" i="41" s="1"/>
  <c r="W15" i="40"/>
  <c r="D15" i="40" s="1"/>
  <c r="W15" i="41" s="1"/>
  <c r="J19" i="15"/>
  <c r="M19" i="15"/>
  <c r="I19" i="15"/>
  <c r="K19" i="15"/>
  <c r="B24" i="35"/>
  <c r="P18" i="15"/>
  <c r="D23" i="45"/>
  <c r="D22" i="45"/>
  <c r="B20" i="35"/>
  <c r="N17" i="15"/>
  <c r="N18" i="15"/>
  <c r="B16" i="35"/>
  <c r="L18" i="15"/>
  <c r="K18" i="15"/>
  <c r="B14" i="45"/>
  <c r="J18" i="15"/>
  <c r="B12" i="45"/>
  <c r="I18" i="15"/>
  <c r="B10" i="45"/>
  <c r="B10" i="15"/>
  <c r="D18" i="33"/>
  <c r="W6" i="33"/>
  <c r="L17" i="15"/>
  <c r="D8" i="34"/>
  <c r="W8" i="35" s="1"/>
  <c r="B6" i="32"/>
  <c r="S2" i="32" s="1"/>
  <c r="D9" i="33"/>
  <c r="W9" i="34" s="1"/>
  <c r="W7" i="33"/>
  <c r="P17" i="15"/>
  <c r="B22" i="35"/>
  <c r="O16" i="15"/>
  <c r="O17" i="15"/>
  <c r="W18" i="34" l="1"/>
  <c r="D6" i="33"/>
  <c r="W22" i="40"/>
  <c r="D22" i="40" s="1"/>
  <c r="W22" i="41" s="1"/>
  <c r="W23" i="40"/>
  <c r="D23" i="40" s="1"/>
  <c r="W23" i="41" s="1"/>
  <c r="O19" i="15"/>
  <c r="D25" i="45"/>
  <c r="O18" i="15"/>
  <c r="B22" i="45"/>
  <c r="D21" i="45"/>
  <c r="W21" i="40" s="1"/>
  <c r="D17" i="45"/>
  <c r="D13" i="41"/>
  <c r="W13" i="42" s="1"/>
  <c r="J21" i="15"/>
  <c r="M21" i="15"/>
  <c r="D19" i="41"/>
  <c r="W19" i="42" s="1"/>
  <c r="H13" i="15"/>
  <c r="D13" i="15" s="1"/>
  <c r="D7" i="33"/>
  <c r="B8" i="33"/>
  <c r="H14" i="15"/>
  <c r="D8" i="35"/>
  <c r="W8" i="45" s="1"/>
  <c r="D16" i="41"/>
  <c r="W16" i="42" s="1"/>
  <c r="L20" i="15"/>
  <c r="M12" i="15"/>
  <c r="D12" i="15" s="1"/>
  <c r="B18" i="33"/>
  <c r="K21" i="15"/>
  <c r="D15" i="41"/>
  <c r="W15" i="42" s="1"/>
  <c r="B12" i="40"/>
  <c r="J20" i="15"/>
  <c r="D12" i="41"/>
  <c r="W12" i="42" s="1"/>
  <c r="D20" i="41"/>
  <c r="W20" i="42" s="1"/>
  <c r="N20" i="15"/>
  <c r="D10" i="41"/>
  <c r="W10" i="42" s="1"/>
  <c r="I20" i="15"/>
  <c r="B14" i="40"/>
  <c r="K20" i="15"/>
  <c r="D14" i="41"/>
  <c r="W14" i="42" s="1"/>
  <c r="B10" i="40"/>
  <c r="I21" i="15"/>
  <c r="D11" i="41"/>
  <c r="W11" i="42" s="1"/>
  <c r="D24" i="41"/>
  <c r="W24" i="42" s="1"/>
  <c r="P20" i="15"/>
  <c r="B6" i="33" l="1"/>
  <c r="S2" i="33" s="1"/>
  <c r="W25" i="40"/>
  <c r="D25" i="40" s="1"/>
  <c r="W17" i="40"/>
  <c r="D17" i="40" s="1"/>
  <c r="D21" i="40"/>
  <c r="P19" i="15"/>
  <c r="B24" i="45"/>
  <c r="N19" i="15"/>
  <c r="B20" i="45"/>
  <c r="L19" i="15"/>
  <c r="B16" i="45"/>
  <c r="B12" i="15"/>
  <c r="P22" i="15"/>
  <c r="D24" i="42"/>
  <c r="W24" i="43" s="1"/>
  <c r="D18" i="34"/>
  <c r="W18" i="35" s="1"/>
  <c r="W6" i="34"/>
  <c r="J23" i="15"/>
  <c r="D13" i="42"/>
  <c r="W13" i="43" s="1"/>
  <c r="K23" i="15"/>
  <c r="D15" i="42"/>
  <c r="W15" i="43" s="1"/>
  <c r="D10" i="42"/>
  <c r="W10" i="43" s="1"/>
  <c r="I22" i="15"/>
  <c r="D20" i="42"/>
  <c r="W20" i="43" s="1"/>
  <c r="N22" i="15"/>
  <c r="J22" i="15"/>
  <c r="D12" i="42"/>
  <c r="W12" i="43" s="1"/>
  <c r="B12" i="41"/>
  <c r="D16" i="42"/>
  <c r="W16" i="43" s="1"/>
  <c r="L22" i="15"/>
  <c r="W7" i="34"/>
  <c r="D9" i="34"/>
  <c r="W9" i="35" s="1"/>
  <c r="B10" i="41"/>
  <c r="D11" i="42"/>
  <c r="W11" i="43" s="1"/>
  <c r="I23" i="15"/>
  <c r="K22" i="15"/>
  <c r="D14" i="42"/>
  <c r="W14" i="43" s="1"/>
  <c r="B14" i="41"/>
  <c r="O21" i="15"/>
  <c r="D23" i="41"/>
  <c r="W23" i="42" s="1"/>
  <c r="D19" i="42"/>
  <c r="W19" i="43" s="1"/>
  <c r="M23" i="15"/>
  <c r="O20" i="15"/>
  <c r="B22" i="40"/>
  <c r="D22" i="41"/>
  <c r="W22" i="42" s="1"/>
  <c r="W17" i="41" l="1"/>
  <c r="D17" i="41" s="1"/>
  <c r="B16" i="40"/>
  <c r="L21" i="15"/>
  <c r="B24" i="40"/>
  <c r="W25" i="41"/>
  <c r="D25" i="41" s="1"/>
  <c r="P21" i="15"/>
  <c r="B20" i="40"/>
  <c r="W21" i="41"/>
  <c r="D21" i="41" s="1"/>
  <c r="D8" i="45"/>
  <c r="N21" i="15"/>
  <c r="O23" i="15"/>
  <c r="D23" i="42"/>
  <c r="W23" i="43" s="1"/>
  <c r="B10" i="42"/>
  <c r="D11" i="43"/>
  <c r="W11" i="44" s="1"/>
  <c r="I25" i="15"/>
  <c r="B12" i="42"/>
  <c r="J24" i="15"/>
  <c r="D12" i="43"/>
  <c r="W12" i="44" s="1"/>
  <c r="D20" i="43"/>
  <c r="W20" i="44" s="1"/>
  <c r="N24" i="15"/>
  <c r="H16" i="15"/>
  <c r="K24" i="15"/>
  <c r="B14" i="42"/>
  <c r="D14" i="43"/>
  <c r="W14" i="44" s="1"/>
  <c r="L24" i="15"/>
  <c r="D16" i="43"/>
  <c r="W16" i="44" s="1"/>
  <c r="D13" i="43"/>
  <c r="W13" i="44" s="1"/>
  <c r="J25" i="15"/>
  <c r="O22" i="15"/>
  <c r="B22" i="41"/>
  <c r="D22" i="42"/>
  <c r="W22" i="43" s="1"/>
  <c r="D19" i="43"/>
  <c r="W19" i="44" s="1"/>
  <c r="M25" i="15"/>
  <c r="W7" i="35"/>
  <c r="D7" i="34"/>
  <c r="H15" i="15"/>
  <c r="D15" i="15" s="1"/>
  <c r="B8" i="34"/>
  <c r="I24" i="15"/>
  <c r="D10" i="43"/>
  <c r="W10" i="44" s="1"/>
  <c r="M14" i="15"/>
  <c r="D14" i="15" s="1"/>
  <c r="B18" i="34"/>
  <c r="D6" i="34"/>
  <c r="P24" i="15"/>
  <c r="D24" i="43"/>
  <c r="W24" i="44" s="1"/>
  <c r="K25" i="15"/>
  <c r="D15" i="43"/>
  <c r="W15" i="44" s="1"/>
  <c r="B20" i="41" l="1"/>
  <c r="W21" i="42"/>
  <c r="D21" i="42" s="1"/>
  <c r="B24" i="41"/>
  <c r="W25" i="42"/>
  <c r="D25" i="42" s="1"/>
  <c r="B16" i="41"/>
  <c r="W17" i="42"/>
  <c r="D17" i="42" s="1"/>
  <c r="W8" i="40"/>
  <c r="D8" i="40" s="1"/>
  <c r="W8" i="41" s="1"/>
  <c r="P23" i="15"/>
  <c r="N23" i="15"/>
  <c r="L23" i="15"/>
  <c r="H18" i="15"/>
  <c r="B14" i="15"/>
  <c r="K27" i="15"/>
  <c r="D15" i="44"/>
  <c r="K29" i="15" s="1"/>
  <c r="B6" i="34"/>
  <c r="S2" i="34" s="1"/>
  <c r="D10" i="44"/>
  <c r="I26" i="15"/>
  <c r="B10" i="43"/>
  <c r="O24" i="15"/>
  <c r="D22" i="43"/>
  <c r="W22" i="44" s="1"/>
  <c r="B22" i="42"/>
  <c r="D13" i="44"/>
  <c r="J29" i="15" s="1"/>
  <c r="J27" i="15"/>
  <c r="K26" i="15"/>
  <c r="D14" i="44"/>
  <c r="B14" i="43"/>
  <c r="O25" i="15"/>
  <c r="D23" i="43"/>
  <c r="W23" i="44" s="1"/>
  <c r="N26" i="15"/>
  <c r="D20" i="44"/>
  <c r="P26" i="15"/>
  <c r="D24" i="44"/>
  <c r="D18" i="35"/>
  <c r="W18" i="45" s="1"/>
  <c r="W6" i="35"/>
  <c r="D9" i="35"/>
  <c r="D19" i="44"/>
  <c r="M29" i="15" s="1"/>
  <c r="M27" i="15"/>
  <c r="L26" i="15"/>
  <c r="D16" i="44"/>
  <c r="B12" i="43"/>
  <c r="J26" i="15"/>
  <c r="D12" i="44"/>
  <c r="D11" i="44"/>
  <c r="I29" i="15" s="1"/>
  <c r="I27" i="15"/>
  <c r="P25" i="15" l="1"/>
  <c r="W25" i="43"/>
  <c r="D25" i="43" s="1"/>
  <c r="B20" i="42"/>
  <c r="W21" i="43"/>
  <c r="D21" i="43" s="1"/>
  <c r="B16" i="42"/>
  <c r="W17" i="43"/>
  <c r="D17" i="43" s="1"/>
  <c r="B8" i="35"/>
  <c r="W9" i="45"/>
  <c r="W6" i="45"/>
  <c r="D6" i="35"/>
  <c r="N25" i="15"/>
  <c r="B24" i="42"/>
  <c r="L25" i="15"/>
  <c r="D18" i="45"/>
  <c r="W18" i="40" s="1"/>
  <c r="D7" i="35"/>
  <c r="N28" i="15"/>
  <c r="H17" i="15"/>
  <c r="D17" i="15" s="1"/>
  <c r="P28" i="15"/>
  <c r="I28" i="15"/>
  <c r="B10" i="44"/>
  <c r="B14" i="44"/>
  <c r="K28" i="15"/>
  <c r="O27" i="15"/>
  <c r="D23" i="44"/>
  <c r="O29" i="15" s="1"/>
  <c r="O26" i="15"/>
  <c r="B22" i="43"/>
  <c r="D22" i="44"/>
  <c r="B12" i="44"/>
  <c r="J28" i="15"/>
  <c r="L28" i="15"/>
  <c r="B18" i="35"/>
  <c r="M16" i="15"/>
  <c r="D16" i="15" s="1"/>
  <c r="B16" i="43" l="1"/>
  <c r="W17" i="44"/>
  <c r="D17" i="44" s="1"/>
  <c r="L29" i="15" s="1"/>
  <c r="B24" i="43"/>
  <c r="W25" i="44"/>
  <c r="D25" i="44" s="1"/>
  <c r="P29" i="15" s="1"/>
  <c r="W21" i="44"/>
  <c r="D21" i="44" s="1"/>
  <c r="L27" i="15"/>
  <c r="N27" i="15"/>
  <c r="P27" i="15"/>
  <c r="B20" i="43"/>
  <c r="D18" i="40"/>
  <c r="W6" i="40"/>
  <c r="B6" i="35"/>
  <c r="S2" i="35" s="1"/>
  <c r="M18" i="15"/>
  <c r="B18" i="45"/>
  <c r="D6" i="45"/>
  <c r="D9" i="45"/>
  <c r="W9" i="40" s="1"/>
  <c r="W7" i="45"/>
  <c r="B16" i="15"/>
  <c r="O28" i="15"/>
  <c r="B22" i="44"/>
  <c r="N29" i="15" l="1"/>
  <c r="B20" i="44"/>
  <c r="D6" i="40"/>
  <c r="W18" i="41"/>
  <c r="B24" i="44"/>
  <c r="B16" i="44"/>
  <c r="D9" i="40"/>
  <c r="W7" i="40"/>
  <c r="H19" i="15"/>
  <c r="D19" i="15" s="1"/>
  <c r="D7" i="45"/>
  <c r="B6" i="45" s="1"/>
  <c r="S2" i="45" s="1"/>
  <c r="B8" i="45"/>
  <c r="H20" i="15"/>
  <c r="D8" i="41"/>
  <c r="W8" i="42" s="1"/>
  <c r="D18" i="15"/>
  <c r="D7" i="40" l="1"/>
  <c r="B6" i="40" s="1"/>
  <c r="W9" i="41"/>
  <c r="B18" i="15"/>
  <c r="H21" i="15" l="1"/>
  <c r="D21" i="15" s="1"/>
  <c r="D9" i="41"/>
  <c r="B8" i="40"/>
  <c r="M20" i="15"/>
  <c r="D20" i="15" s="1"/>
  <c r="B18" i="40"/>
  <c r="H22" i="15"/>
  <c r="D8" i="42"/>
  <c r="W8" i="43" s="1"/>
  <c r="D7" i="41" l="1"/>
  <c r="W9" i="42"/>
  <c r="W6" i="41"/>
  <c r="D18" i="41"/>
  <c r="B20" i="15"/>
  <c r="W7" i="41"/>
  <c r="D6" i="41" l="1"/>
  <c r="B6" i="41" s="1"/>
  <c r="W18" i="42"/>
  <c r="D18" i="42" s="1"/>
  <c r="D9" i="42"/>
  <c r="H23" i="15"/>
  <c r="D23" i="15" s="1"/>
  <c r="B8" i="41"/>
  <c r="M22" i="15"/>
  <c r="D22" i="15" s="1"/>
  <c r="B18" i="41"/>
  <c r="H24" i="15"/>
  <c r="D6" i="42" l="1"/>
  <c r="W18" i="43"/>
  <c r="D7" i="42"/>
  <c r="W9" i="43"/>
  <c r="B22" i="15"/>
  <c r="D8" i="43"/>
  <c r="W8" i="44" s="1"/>
  <c r="W6" i="42"/>
  <c r="W7" i="42"/>
  <c r="M24" i="15" l="1"/>
  <c r="D24" i="15" s="1"/>
  <c r="B18" i="42"/>
  <c r="H25" i="15"/>
  <c r="D25" i="15" s="1"/>
  <c r="B6" i="42"/>
  <c r="B8" i="42"/>
  <c r="H26" i="15"/>
  <c r="B24" i="15" l="1"/>
  <c r="D9" i="43"/>
  <c r="W9" i="44" s="1"/>
  <c r="W7" i="43"/>
  <c r="D8" i="44"/>
  <c r="D18" i="43"/>
  <c r="W18" i="44" s="1"/>
  <c r="W6" i="43"/>
  <c r="B18" i="43" l="1"/>
  <c r="M26" i="15"/>
  <c r="D26" i="15" s="1"/>
  <c r="D6" i="43"/>
  <c r="D7" i="43"/>
  <c r="H27" i="15"/>
  <c r="D27" i="15" s="1"/>
  <c r="B8" i="43"/>
  <c r="H28" i="15"/>
  <c r="B26" i="15" l="1"/>
  <c r="B6" i="43"/>
  <c r="W7" i="44"/>
  <c r="D9" i="44"/>
  <c r="D18" i="44"/>
  <c r="W6" i="44"/>
  <c r="M28" i="15" l="1"/>
  <c r="D28" i="15" s="1"/>
  <c r="B18" i="44"/>
  <c r="D6" i="44"/>
  <c r="H29" i="15"/>
  <c r="D29" i="15" s="1"/>
  <c r="D7" i="44"/>
  <c r="B8" i="44"/>
  <c r="B6" i="44" l="1"/>
  <c r="B28" i="15"/>
  <c r="F8" i="41" l="1"/>
  <c r="S2" i="40"/>
  <c r="F20" i="15"/>
  <c r="X6" i="41"/>
  <c r="F6" i="41" s="1"/>
  <c r="S2" i="41" s="1"/>
  <c r="X8" i="42" l="1"/>
  <c r="X6" i="42" s="1"/>
  <c r="F6" i="42" s="1"/>
  <c r="S2" i="42" s="1"/>
  <c r="F22" i="15"/>
  <c r="F8" i="42" l="1"/>
  <c r="F24" i="15"/>
  <c r="X8" i="43" l="1"/>
  <c r="F8" i="43" s="1"/>
  <c r="X8" i="44" l="1"/>
  <c r="F8" i="44" s="1"/>
  <c r="X6" i="43"/>
  <c r="F6" i="43" s="1"/>
  <c r="S2" i="43" l="1"/>
  <c r="F26" i="15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sharedStrings.xml><?xml version="1.0" encoding="utf-8"?>
<sst xmlns="http://schemas.openxmlformats.org/spreadsheetml/2006/main" count="971" uniqueCount="103">
  <si>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</si>
  <si>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</si>
  <si>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</si>
  <si>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</si>
  <si>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</si>
  <si>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</si>
  <si>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</si>
  <si>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</si>
  <si>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</si>
  <si>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</si>
  <si>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</si>
  <si>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</si>
  <si>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</si>
  <si>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</si>
  <si>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</si>
  <si>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</si>
  <si>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</si>
  <si>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</si>
  <si>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</si>
  <si>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</si>
  <si>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</si>
  <si>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</si>
  <si>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</si>
  <si>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</si>
  <si>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</si>
  <si>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</si>
  <si>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</si>
  <si>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</si>
  <si>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</si>
  <si>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</si>
  <si>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</si>
  <si>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</si>
  <si>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</si>
  <si>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</si>
  <si>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</si>
  <si>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</si>
  <si>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</si>
  <si>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</si>
  <si>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</si>
  <si>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</si>
  <si>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</si>
  <si>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</si>
  <si>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</si>
  <si>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</si>
  <si>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</si>
  <si>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</si>
  <si>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</si>
  <si>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</si>
  <si>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</si>
  <si>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</si>
  <si>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</si>
  <si>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</si>
  <si>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</si>
  <si>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</si>
  <si>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</si>
  <si>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</si>
  <si>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</si>
  <si>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</si>
  <si>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</si>
  <si>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</si>
  <si>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</si>
  <si>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</si>
  <si>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</si>
  <si>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</si>
  <si>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</si>
  <si>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</si>
  <si>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</si>
  <si>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</si>
  <si>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</si>
  <si>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</si>
  <si>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</si>
  <si>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</si>
  <si>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</si>
  <si>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</si>
  <si>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</si>
  <si>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</si>
  <si>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</si>
  <si>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</si>
  <si>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</si>
  <si>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</si>
  <si>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</si>
  <si>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</si>
  <si>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</si>
  <si>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</si>
  <si>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</si>
  <si>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</si>
  <si>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○面積　５３５．５９㎢</t>
    <rPh sb="1" eb="3">
      <t>メンセキ</t>
    </rPh>
    <phoneticPr fontId="1"/>
  </si>
  <si>
    <t>令和６年１月１日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</si>
  <si>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令和５年４月１日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</si>
  <si>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令和５年５月１日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</si>
  <si>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令和５年６月１日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</si>
  <si>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令和５年７月１日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</si>
  <si>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令和５年８月１日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</si>
  <si>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令和５年９月１日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</si>
  <si>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令和５年10月１日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</si>
  <si>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令和５年11月１日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</si>
  <si>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令和５年12月１日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</si>
  <si>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令和６年２月１日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</si>
  <si>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</si>
  <si>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　和　５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</si>
  <si>
    <t>※注意：令和5年7月5日に一部修正がありました。</t>
    <rPh sb="1" eb="3">
      <t>チュウイ</t>
    </rPh>
    <rPh sb="4" eb="6">
      <t>レイワ</t>
    </rPh>
    <rPh sb="7" eb="8">
      <t>ネン</t>
    </rPh>
    <rPh sb="9" eb="10">
      <t>ガツ</t>
    </rPh>
    <rPh sb="11" eb="12">
      <t>ニチ</t>
    </rPh>
    <rPh sb="13" eb="15">
      <t>イチブ</t>
    </rPh>
    <rPh sb="15" eb="17">
      <t>シュウセイ</t>
    </rPh>
    <phoneticPr fontId="1"/>
  </si>
  <si>
    <t>※注意：令和5年8月8日に一部修正がありました。</t>
    <rPh sb="1" eb="3">
      <t>チュウイ</t>
    </rPh>
    <rPh sb="4" eb="6">
      <t>レイワ</t>
    </rPh>
    <rPh sb="7" eb="8">
      <t>ネン</t>
    </rPh>
    <rPh sb="9" eb="10">
      <t>ガツ</t>
    </rPh>
    <rPh sb="11" eb="12">
      <t>ニチ</t>
    </rPh>
    <rPh sb="13" eb="15">
      <t>イチブ</t>
    </rPh>
    <rPh sb="15" eb="17">
      <t>シュウセイ</t>
    </rPh>
    <phoneticPr fontId="1"/>
  </si>
  <si>
    <t>○面積　５３５．４９㎢</t>
    <rPh sb="1" eb="3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</si>
</sst>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 ;[Red]\-#,##0\ "/>
    <numFmt numFmtId="179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2" borderId="30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9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  <xf numFmtId="176" fontId="2" fillId="0" borderId="7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2" fillId="0" borderId="75" xfId="1" applyNumberFormat="1" applyFont="1" applyFill="1" applyBorder="1" applyAlignment="1">
      <alignment horizontal="right" vertical="center"/>
    </xf>
    <xf numFmtId="178" fontId="0" fillId="0" borderId="36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8" fontId="0" fillId="0" borderId="25" xfId="1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8" fontId="0" fillId="0" borderId="0" xfId="1" applyNumberFormat="1" applyFont="1" applyFill="1" applyBorder="1" applyAlignment="1">
      <alignment horizontal="center" vertical="center"/>
    </xf>
    <xf numFmtId="176" fontId="0" fillId="2" borderId="52" xfId="1" applyNumberFormat="1" applyFont="1" applyFill="1" applyBorder="1" applyAlignment="1" applyProtection="1">
      <alignment horizontal="right" vertical="center"/>
      <protection locked="0"/>
    </xf>
    <xf numFmtId="176" fontId="0" fillId="2" borderId="19" xfId="1" applyNumberFormat="1" applyFont="1" applyFill="1" applyBorder="1" applyAlignment="1" applyProtection="1">
      <alignment horizontal="right" vertical="center"/>
      <protection locked="0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25" xfId="1" applyNumberFormat="1" applyFont="1" applyBorder="1" applyAlignment="1">
      <alignment horizontal="center" vertical="center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26" xfId="1" applyNumberFormat="1" applyFont="1" applyBorder="1" applyAlignment="1">
      <alignment horizontal="center" vertical="center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69" xfId="0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6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74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39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27" xfId="1" applyNumberFormat="1" applyFont="1" applyBorder="1" applyAlignment="1">
      <alignment horizontal="center" vertical="center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view="pageBreakPreview" zoomScale="115" zoomScaleNormal="100" zoomScaleSheetLayoutView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D29" sqref="AD29"/>
    </sheetView>
  </sheetViews>
  <sheetFormatPr defaultRowHeight="13.5" x14ac:dyDescent="0.1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 x14ac:dyDescent="0.15">
      <c r="A1" s="158" t="s">
        <v>99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40" s="5" customFormat="1" x14ac:dyDescent="0.15">
      <c r="A2" s="6"/>
      <c r="Q2" s="7" t="s">
        <v>24</v>
      </c>
      <c r="T2" s="7" t="s">
        <v>25</v>
      </c>
      <c r="X2" s="6"/>
      <c r="AG2" s="6"/>
    </row>
    <row r="3" spans="1:40" s="5" customFormat="1" ht="14.25" thickBot="1" x14ac:dyDescent="0.2">
      <c r="A3" s="6"/>
      <c r="X3" s="6"/>
      <c r="AG3" s="6"/>
    </row>
    <row r="4" spans="1:40" s="5" customFormat="1" ht="22.5" customHeight="1" x14ac:dyDescent="0.15">
      <c r="A4" s="159" t="s">
        <v>26</v>
      </c>
      <c r="B4" s="164" t="s">
        <v>28</v>
      </c>
      <c r="C4" s="161" t="s">
        <v>52</v>
      </c>
      <c r="D4" s="12" t="s">
        <v>29</v>
      </c>
      <c r="E4" s="12" t="s">
        <v>30</v>
      </c>
      <c r="F4" s="161" t="s">
        <v>27</v>
      </c>
      <c r="G4" s="161" t="s">
        <v>49</v>
      </c>
      <c r="H4" s="169" t="s">
        <v>31</v>
      </c>
      <c r="I4" s="170"/>
      <c r="J4" s="170"/>
      <c r="K4" s="170"/>
      <c r="L4" s="170"/>
      <c r="M4" s="170"/>
      <c r="N4" s="170"/>
      <c r="O4" s="170"/>
      <c r="P4" s="171"/>
      <c r="Q4" s="166" t="s">
        <v>50</v>
      </c>
      <c r="R4" s="167"/>
      <c r="S4" s="168"/>
      <c r="T4" s="166" t="s">
        <v>51</v>
      </c>
      <c r="U4" s="167"/>
      <c r="V4" s="168"/>
      <c r="X4" s="154" t="s">
        <v>26</v>
      </c>
      <c r="Y4" s="155" t="s">
        <v>60</v>
      </c>
      <c r="Z4" s="156"/>
      <c r="AA4" s="156"/>
      <c r="AB4" s="156"/>
      <c r="AC4" s="156"/>
      <c r="AD4" s="157"/>
      <c r="AE4" s="129"/>
      <c r="AG4" s="154" t="s">
        <v>26</v>
      </c>
      <c r="AH4" s="155" t="s">
        <v>60</v>
      </c>
      <c r="AI4" s="156"/>
      <c r="AJ4" s="156"/>
      <c r="AK4" s="156"/>
      <c r="AL4" s="156"/>
      <c r="AM4" s="157"/>
      <c r="AN4" s="129"/>
    </row>
    <row r="5" spans="1:40" s="5" customFormat="1" ht="22.5" customHeight="1" thickBot="1" x14ac:dyDescent="0.2">
      <c r="A5" s="160"/>
      <c r="B5" s="165"/>
      <c r="C5" s="163"/>
      <c r="D5" s="13" t="s">
        <v>30</v>
      </c>
      <c r="E5" s="14" t="s">
        <v>32</v>
      </c>
      <c r="F5" s="162"/>
      <c r="G5" s="163"/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6" t="s">
        <v>41</v>
      </c>
      <c r="Q5" s="17" t="s">
        <v>42</v>
      </c>
      <c r="R5" s="15" t="s">
        <v>43</v>
      </c>
      <c r="S5" s="18" t="s">
        <v>44</v>
      </c>
      <c r="T5" s="17" t="s">
        <v>45</v>
      </c>
      <c r="U5" s="15" t="s">
        <v>46</v>
      </c>
      <c r="V5" s="18" t="s">
        <v>44</v>
      </c>
      <c r="X5" s="154"/>
      <c r="Y5" s="73" t="s">
        <v>42</v>
      </c>
      <c r="Z5" s="73" t="s">
        <v>43</v>
      </c>
      <c r="AA5" s="130" t="s">
        <v>80</v>
      </c>
      <c r="AB5" s="73" t="s">
        <v>45</v>
      </c>
      <c r="AC5" s="73" t="s">
        <v>46</v>
      </c>
      <c r="AD5" s="130" t="s">
        <v>81</v>
      </c>
      <c r="AE5" s="73" t="s">
        <v>44</v>
      </c>
      <c r="AG5" s="154"/>
      <c r="AH5" s="73" t="s">
        <v>42</v>
      </c>
      <c r="AI5" s="73" t="s">
        <v>43</v>
      </c>
      <c r="AJ5" s="130" t="s">
        <v>80</v>
      </c>
      <c r="AK5" s="73" t="s">
        <v>45</v>
      </c>
      <c r="AL5" s="73" t="s">
        <v>46</v>
      </c>
      <c r="AM5" s="130" t="s">
        <v>81</v>
      </c>
      <c r="AN5" s="73" t="s">
        <v>44</v>
      </c>
    </row>
    <row r="6" spans="1:40" s="5" customFormat="1" ht="19.5" customHeight="1" x14ac:dyDescent="0.15">
      <c r="A6" s="172">
        <v>4</v>
      </c>
      <c r="B6" s="178">
        <f>SUM(D6:D7)</f>
        <v>48290</v>
      </c>
      <c r="C6" s="19" t="s">
        <v>47</v>
      </c>
      <c r="D6" s="55">
        <f t="shared" ref="D6:D13" si="0">SUM(H6:P6)</f>
        <v>22772</v>
      </c>
      <c r="E6" s="55">
        <f>'４月'!E6</f>
        <v>-130</v>
      </c>
      <c r="F6" s="174">
        <f>SUM('４月'!$F$6:$F$7)</f>
        <v>21518</v>
      </c>
      <c r="G6" s="176">
        <f>SUM('４月'!$G$6:$G$7)</f>
        <v>-33</v>
      </c>
      <c r="H6" s="55">
        <f>'４月'!$D$8</f>
        <v>2413</v>
      </c>
      <c r="I6" s="55">
        <f>'４月'!$D$10</f>
        <v>8349</v>
      </c>
      <c r="J6" s="20">
        <f>'４月'!$D$12</f>
        <v>2060</v>
      </c>
      <c r="K6" s="20">
        <f>'４月'!$D$14</f>
        <v>2206</v>
      </c>
      <c r="L6" s="20">
        <f>'４月'!$D$16</f>
        <v>1350</v>
      </c>
      <c r="M6" s="20">
        <f>'４月'!$D$18</f>
        <v>331</v>
      </c>
      <c r="N6" s="20">
        <f>'４月'!$D$20</f>
        <v>341</v>
      </c>
      <c r="O6" s="20">
        <f>'４月'!$D$22</f>
        <v>1725</v>
      </c>
      <c r="P6" s="21">
        <f>'４月'!$D$24</f>
        <v>3997</v>
      </c>
      <c r="Q6" s="22">
        <f>'４月'!$L$6</f>
        <v>160</v>
      </c>
      <c r="R6" s="20">
        <f>'４月'!$Q$6</f>
        <v>252</v>
      </c>
      <c r="S6" s="23">
        <f t="shared" ref="S6:S13" si="1">Q6-R6</f>
        <v>-92</v>
      </c>
      <c r="T6" s="24">
        <f>'４月'!$S$6</f>
        <v>8</v>
      </c>
      <c r="U6" s="20">
        <f>'４月'!$T$6</f>
        <v>46</v>
      </c>
      <c r="V6" s="23">
        <f t="shared" ref="V6:V11" si="2">T6-U6</f>
        <v>-38</v>
      </c>
      <c r="X6" s="153" t="s">
        <v>61</v>
      </c>
      <c r="Y6" s="74">
        <f>Q8</f>
        <v>132</v>
      </c>
      <c r="Z6" s="74">
        <f>R8</f>
        <v>158</v>
      </c>
      <c r="AA6" s="74">
        <f>Y6-Z6</f>
        <v>-26</v>
      </c>
      <c r="AB6" s="74">
        <f>T8</f>
        <v>8</v>
      </c>
      <c r="AC6" s="74">
        <f>U8</f>
        <v>27</v>
      </c>
      <c r="AD6" s="74">
        <f>AB6-AC6</f>
        <v>-19</v>
      </c>
      <c r="AE6" s="74">
        <f>AA6+AD6</f>
        <v>-45</v>
      </c>
      <c r="AG6" s="153" t="s">
        <v>61</v>
      </c>
      <c r="AH6" s="151">
        <f>Y6+Y7</f>
        <v>266</v>
      </c>
      <c r="AI6" s="151">
        <f t="shared" ref="AI6:AM6" si="3">Z6+Z7</f>
        <v>291</v>
      </c>
      <c r="AJ6" s="151">
        <f t="shared" si="3"/>
        <v>-25</v>
      </c>
      <c r="AK6" s="151">
        <f t="shared" si="3"/>
        <v>14</v>
      </c>
      <c r="AL6" s="151">
        <f t="shared" si="3"/>
        <v>62</v>
      </c>
      <c r="AM6" s="151">
        <f t="shared" si="3"/>
        <v>-48</v>
      </c>
      <c r="AN6" s="151">
        <f>AE6+AE7</f>
        <v>-73</v>
      </c>
    </row>
    <row r="7" spans="1:40" s="5" customFormat="1" ht="19.5" customHeight="1" thickBot="1" x14ac:dyDescent="0.2">
      <c r="A7" s="173"/>
      <c r="B7" s="179"/>
      <c r="C7" s="37" t="s">
        <v>48</v>
      </c>
      <c r="D7" s="56">
        <f t="shared" si="0"/>
        <v>25518</v>
      </c>
      <c r="E7" s="56">
        <f>'４月'!E7</f>
        <v>-135</v>
      </c>
      <c r="F7" s="175">
        <f>IF('４月'!$H$6=0,0,'４月'!$D$8)</f>
        <v>2413</v>
      </c>
      <c r="G7" s="177">
        <f>IF('４月'!$H$6=0,0,'４月'!$D$8)</f>
        <v>2413</v>
      </c>
      <c r="H7" s="56">
        <f>'４月'!$D$9</f>
        <v>2892</v>
      </c>
      <c r="I7" s="56">
        <f>'４月'!$D$11</f>
        <v>9359</v>
      </c>
      <c r="J7" s="26">
        <f>'４月'!$D$13</f>
        <v>2422</v>
      </c>
      <c r="K7" s="26">
        <f>'４月'!$D$15</f>
        <v>2304</v>
      </c>
      <c r="L7" s="26">
        <f>'４月'!$D$17</f>
        <v>1396</v>
      </c>
      <c r="M7" s="26">
        <f>'４月'!$D$19</f>
        <v>326</v>
      </c>
      <c r="N7" s="26">
        <f>'４月'!$D$21</f>
        <v>408</v>
      </c>
      <c r="O7" s="26">
        <f>'４月'!$D$23</f>
        <v>2030</v>
      </c>
      <c r="P7" s="27">
        <f>'４月'!$D$25</f>
        <v>4381</v>
      </c>
      <c r="Q7" s="28">
        <f>'４月'!$L$7</f>
        <v>107</v>
      </c>
      <c r="R7" s="26">
        <f>'４月'!$Q$7</f>
        <v>225</v>
      </c>
      <c r="S7" s="29">
        <f t="shared" si="1"/>
        <v>-118</v>
      </c>
      <c r="T7" s="30">
        <f>'４月'!$S$7</f>
        <v>11</v>
      </c>
      <c r="U7" s="26">
        <f>'４月'!$T$7</f>
        <v>28</v>
      </c>
      <c r="V7" s="29">
        <f t="shared" si="2"/>
        <v>-17</v>
      </c>
      <c r="X7" s="153"/>
      <c r="Y7" s="74">
        <f>Q9</f>
        <v>134</v>
      </c>
      <c r="Z7" s="74">
        <f t="shared" ref="Z7:Z27" si="4">R9</f>
        <v>133</v>
      </c>
      <c r="AA7" s="74">
        <f t="shared" ref="AA7:AA29" si="5">Y7-Z7</f>
        <v>1</v>
      </c>
      <c r="AB7" s="74">
        <f t="shared" ref="AB7:AB27" si="6">T9</f>
        <v>6</v>
      </c>
      <c r="AC7" s="74">
        <f t="shared" ref="AC7:AC27" si="7">U9</f>
        <v>35</v>
      </c>
      <c r="AD7" s="74">
        <f t="shared" ref="AD7:AD28" si="8">AB7-AC7</f>
        <v>-29</v>
      </c>
      <c r="AE7" s="74">
        <f>AA7+AD7</f>
        <v>-28</v>
      </c>
      <c r="AG7" s="153"/>
      <c r="AH7" s="152"/>
      <c r="AI7" s="152"/>
      <c r="AJ7" s="152"/>
      <c r="AK7" s="152"/>
      <c r="AL7" s="152"/>
      <c r="AM7" s="152"/>
      <c r="AN7" s="152"/>
    </row>
    <row r="8" spans="1:40" s="5" customFormat="1" ht="19.5" customHeight="1" thickTop="1" x14ac:dyDescent="0.15">
      <c r="A8" s="180">
        <v>5</v>
      </c>
      <c r="B8" s="183">
        <f>SUM(D8:D9)</f>
        <v>48217</v>
      </c>
      <c r="C8" s="43" t="s">
        <v>56</v>
      </c>
      <c r="D8" s="44">
        <f t="shared" si="0"/>
        <v>22727</v>
      </c>
      <c r="E8" s="44">
        <f>'５月'!E6</f>
        <v>-45</v>
      </c>
      <c r="F8" s="182">
        <f>SUM('５月'!$F$6:$F$7)</f>
        <v>21564</v>
      </c>
      <c r="G8" s="182">
        <f>SUM('５月'!$G$6:$G$7)</f>
        <v>46</v>
      </c>
      <c r="H8" s="44">
        <f>'５月'!$D$8</f>
        <v>2403</v>
      </c>
      <c r="I8" s="44">
        <f>'５月'!$D$10</f>
        <v>8348</v>
      </c>
      <c r="J8" s="32">
        <f>'５月'!$D$12</f>
        <v>2052</v>
      </c>
      <c r="K8" s="32">
        <f>'５月'!$D$14</f>
        <v>2206</v>
      </c>
      <c r="L8" s="32">
        <f>'５月'!$D$16</f>
        <v>1341</v>
      </c>
      <c r="M8" s="32">
        <f>'５月'!$D$18</f>
        <v>331</v>
      </c>
      <c r="N8" s="32">
        <f>'５月'!$D$20</f>
        <v>339</v>
      </c>
      <c r="O8" s="32">
        <f>'５月'!$D$22</f>
        <v>1722</v>
      </c>
      <c r="P8" s="33">
        <f>'５月'!$D$24</f>
        <v>3985</v>
      </c>
      <c r="Q8" s="34">
        <f>'５月'!$L$6</f>
        <v>132</v>
      </c>
      <c r="R8" s="32">
        <f>'５月'!$Q$6</f>
        <v>158</v>
      </c>
      <c r="S8" s="35">
        <f t="shared" si="1"/>
        <v>-26</v>
      </c>
      <c r="T8" s="36">
        <f>'５月'!$S$6</f>
        <v>8</v>
      </c>
      <c r="U8" s="32">
        <f>'５月'!$T$6</f>
        <v>27</v>
      </c>
      <c r="V8" s="35">
        <f t="shared" si="2"/>
        <v>-19</v>
      </c>
      <c r="X8" s="153" t="s">
        <v>62</v>
      </c>
      <c r="Y8" s="74">
        <f t="shared" ref="Y8:Y26" si="9">Q10</f>
        <v>65</v>
      </c>
      <c r="Z8" s="74">
        <f t="shared" si="4"/>
        <v>41</v>
      </c>
      <c r="AA8" s="74">
        <f t="shared" si="5"/>
        <v>24</v>
      </c>
      <c r="AB8" s="74">
        <f t="shared" si="6"/>
        <v>11</v>
      </c>
      <c r="AC8" s="74">
        <f t="shared" si="7"/>
        <v>38</v>
      </c>
      <c r="AD8" s="74">
        <f t="shared" si="8"/>
        <v>-27</v>
      </c>
      <c r="AE8" s="74">
        <f t="shared" ref="AE8:AE29" si="10">AA8+AD8</f>
        <v>-3</v>
      </c>
      <c r="AG8" s="153" t="s">
        <v>62</v>
      </c>
      <c r="AH8" s="151">
        <f t="shared" ref="AH8" si="11">Y8+Y9</f>
        <v>105</v>
      </c>
      <c r="AI8" s="151">
        <f t="shared" ref="AI8" si="12">Z8+Z9</f>
        <v>84</v>
      </c>
      <c r="AJ8" s="151">
        <f t="shared" ref="AJ8" si="13">AA8+AA9</f>
        <v>21</v>
      </c>
      <c r="AK8" s="151">
        <f t="shared" ref="AK8" si="14">AB8+AB9</f>
        <v>18</v>
      </c>
      <c r="AL8" s="151">
        <f t="shared" ref="AL8" si="15">AC8+AC9</f>
        <v>84</v>
      </c>
      <c r="AM8" s="151">
        <f t="shared" ref="AM8:AN8" si="16">AD8+AD9</f>
        <v>-66</v>
      </c>
      <c r="AN8" s="151">
        <f t="shared" si="16"/>
        <v>-45</v>
      </c>
    </row>
    <row r="9" spans="1:40" s="5" customFormat="1" ht="19.5" customHeight="1" thickBot="1" x14ac:dyDescent="0.2">
      <c r="A9" s="181"/>
      <c r="B9" s="184"/>
      <c r="C9" s="37" t="s">
        <v>57</v>
      </c>
      <c r="D9" s="56">
        <f t="shared" si="0"/>
        <v>25490</v>
      </c>
      <c r="E9" s="56">
        <f>'５月'!E7</f>
        <v>-28</v>
      </c>
      <c r="F9" s="175">
        <f>IF('４月'!$H$6=0,0,'４月'!$D$8)</f>
        <v>2413</v>
      </c>
      <c r="G9" s="175">
        <f>IF('４月'!$H$6=0,0,'４月'!$D$8)</f>
        <v>2413</v>
      </c>
      <c r="H9" s="56">
        <f>'５月'!$D$9</f>
        <v>2896</v>
      </c>
      <c r="I9" s="56">
        <f>'５月'!$D$11</f>
        <v>9372</v>
      </c>
      <c r="J9" s="56">
        <f>'５月'!$D$13</f>
        <v>2410</v>
      </c>
      <c r="K9" s="56">
        <f>'５月'!$D$15</f>
        <v>2309</v>
      </c>
      <c r="L9" s="56">
        <f>'５月'!$D$17</f>
        <v>1386</v>
      </c>
      <c r="M9" s="56">
        <f>'５月'!$D$19</f>
        <v>323</v>
      </c>
      <c r="N9" s="38">
        <f>'５月'!$D$21</f>
        <v>410</v>
      </c>
      <c r="O9" s="38">
        <f>'５月'!$D$23</f>
        <v>2026</v>
      </c>
      <c r="P9" s="39">
        <f>'５月'!$D$25</f>
        <v>4358</v>
      </c>
      <c r="Q9" s="40">
        <f>'５月'!$L$7</f>
        <v>134</v>
      </c>
      <c r="R9" s="38">
        <f>'５月'!$Q$7</f>
        <v>133</v>
      </c>
      <c r="S9" s="41">
        <f t="shared" si="1"/>
        <v>1</v>
      </c>
      <c r="T9" s="42">
        <f>'５月'!$S$7</f>
        <v>6</v>
      </c>
      <c r="U9" s="38">
        <f>'５月'!$T$7</f>
        <v>35</v>
      </c>
      <c r="V9" s="41">
        <f t="shared" si="2"/>
        <v>-29</v>
      </c>
      <c r="X9" s="153"/>
      <c r="Y9" s="74">
        <f t="shared" si="9"/>
        <v>40</v>
      </c>
      <c r="Z9" s="74">
        <f t="shared" si="4"/>
        <v>43</v>
      </c>
      <c r="AA9" s="74">
        <f t="shared" si="5"/>
        <v>-3</v>
      </c>
      <c r="AB9" s="74">
        <f t="shared" si="6"/>
        <v>7</v>
      </c>
      <c r="AC9" s="74">
        <f t="shared" si="7"/>
        <v>46</v>
      </c>
      <c r="AD9" s="74">
        <f t="shared" si="8"/>
        <v>-39</v>
      </c>
      <c r="AE9" s="74">
        <f t="shared" si="10"/>
        <v>-42</v>
      </c>
      <c r="AG9" s="153"/>
      <c r="AH9" s="152"/>
      <c r="AI9" s="152"/>
      <c r="AJ9" s="152"/>
      <c r="AK9" s="152"/>
      <c r="AL9" s="152"/>
      <c r="AM9" s="152"/>
      <c r="AN9" s="152"/>
    </row>
    <row r="10" spans="1:40" s="5" customFormat="1" ht="19.5" customHeight="1" thickTop="1" x14ac:dyDescent="0.15">
      <c r="A10" s="185">
        <v>6</v>
      </c>
      <c r="B10" s="188">
        <f>SUM(D10:D11)</f>
        <v>48172</v>
      </c>
      <c r="C10" s="43" t="s">
        <v>56</v>
      </c>
      <c r="D10" s="44">
        <f t="shared" si="0"/>
        <v>22724</v>
      </c>
      <c r="E10" s="32">
        <f>'６月'!E6</f>
        <v>-3</v>
      </c>
      <c r="F10" s="182">
        <f>SUM('６月'!$F$6:$F$7)</f>
        <v>21562</v>
      </c>
      <c r="G10" s="182">
        <f>SUM('６月'!$G$6:$G$7)</f>
        <v>-2</v>
      </c>
      <c r="H10" s="32">
        <f>'６月'!$D$8</f>
        <v>2396</v>
      </c>
      <c r="I10" s="32">
        <f>'６月'!$D$10</f>
        <v>8359</v>
      </c>
      <c r="J10" s="44">
        <f>'６月'!$D$12</f>
        <v>2046</v>
      </c>
      <c r="K10" s="44">
        <f>'６月'!$D$14</f>
        <v>2203</v>
      </c>
      <c r="L10" s="44">
        <f>'６月'!$D$16</f>
        <v>1338</v>
      </c>
      <c r="M10" s="44">
        <f>'６月'!$D$18</f>
        <v>329</v>
      </c>
      <c r="N10" s="44">
        <f>'６月'!$D$20</f>
        <v>337</v>
      </c>
      <c r="O10" s="44">
        <f>'６月'!$D$22</f>
        <v>1720</v>
      </c>
      <c r="P10" s="45">
        <f>'６月'!$D$24</f>
        <v>3996</v>
      </c>
      <c r="Q10" s="46">
        <f>'６月'!$L$6</f>
        <v>65</v>
      </c>
      <c r="R10" s="44">
        <f>'６月'!$Q$6</f>
        <v>41</v>
      </c>
      <c r="S10" s="47">
        <f t="shared" si="1"/>
        <v>24</v>
      </c>
      <c r="T10" s="48">
        <f>'６月'!$S$6</f>
        <v>11</v>
      </c>
      <c r="U10" s="44">
        <f>'６月'!$T$6</f>
        <v>38</v>
      </c>
      <c r="V10" s="47">
        <f t="shared" si="2"/>
        <v>-27</v>
      </c>
      <c r="X10" s="153" t="s">
        <v>63</v>
      </c>
      <c r="Y10" s="74">
        <f t="shared" si="9"/>
        <v>54</v>
      </c>
      <c r="Z10" s="74">
        <f t="shared" si="4"/>
        <v>44</v>
      </c>
      <c r="AA10" s="74">
        <f t="shared" si="5"/>
        <v>10</v>
      </c>
      <c r="AB10" s="74">
        <f t="shared" si="6"/>
        <v>7</v>
      </c>
      <c r="AC10" s="74">
        <f t="shared" si="7"/>
        <v>33</v>
      </c>
      <c r="AD10" s="74">
        <f t="shared" si="8"/>
        <v>-26</v>
      </c>
      <c r="AE10" s="74">
        <f t="shared" si="10"/>
        <v>-16</v>
      </c>
      <c r="AG10" s="153" t="s">
        <v>63</v>
      </c>
      <c r="AH10" s="151">
        <f t="shared" ref="AH10" si="17">Y10+Y11</f>
        <v>87</v>
      </c>
      <c r="AI10" s="151">
        <f t="shared" ref="AI10" si="18">Z10+Z11</f>
        <v>94</v>
      </c>
      <c r="AJ10" s="151">
        <f t="shared" ref="AJ10" si="19">AA10+AA11</f>
        <v>-7</v>
      </c>
      <c r="AK10" s="151">
        <f t="shared" ref="AK10" si="20">AB10+AB11</f>
        <v>16</v>
      </c>
      <c r="AL10" s="151">
        <f t="shared" ref="AL10" si="21">AC10+AC11</f>
        <v>66</v>
      </c>
      <c r="AM10" s="151">
        <f t="shared" ref="AM10:AN10" si="22">AD10+AD11</f>
        <v>-50</v>
      </c>
      <c r="AN10" s="151">
        <f t="shared" si="22"/>
        <v>-57</v>
      </c>
    </row>
    <row r="11" spans="1:40" s="5" customFormat="1" ht="19.5" customHeight="1" thickBot="1" x14ac:dyDescent="0.2">
      <c r="A11" s="173"/>
      <c r="B11" s="187"/>
      <c r="C11" s="25" t="s">
        <v>57</v>
      </c>
      <c r="D11" s="26">
        <f t="shared" si="0"/>
        <v>25448</v>
      </c>
      <c r="E11" s="56">
        <f>'６月'!E7</f>
        <v>-42</v>
      </c>
      <c r="F11" s="175">
        <f>IF('４月'!$H$6=0,0,'４月'!$D$8)</f>
        <v>2413</v>
      </c>
      <c r="G11" s="175">
        <f>IF('４月'!$H$6=0,0,'４月'!$D$8)</f>
        <v>2413</v>
      </c>
      <c r="H11" s="56">
        <f>'６月'!$D$9</f>
        <v>2886</v>
      </c>
      <c r="I11" s="56">
        <f>'６月'!$D$11</f>
        <v>9362</v>
      </c>
      <c r="J11" s="26">
        <f>'６月'!$D$13</f>
        <v>2409</v>
      </c>
      <c r="K11" s="26">
        <f>'６月'!$D$15</f>
        <v>2311</v>
      </c>
      <c r="L11" s="26">
        <f>'６月'!$D$17</f>
        <v>1377</v>
      </c>
      <c r="M11" s="26">
        <f>'６月'!$D$19</f>
        <v>320</v>
      </c>
      <c r="N11" s="26">
        <f>'６月'!$D$21</f>
        <v>406</v>
      </c>
      <c r="O11" s="26">
        <f>'６月'!$D$23</f>
        <v>2020</v>
      </c>
      <c r="P11" s="27">
        <f>'６月'!$D$25</f>
        <v>4357</v>
      </c>
      <c r="Q11" s="28">
        <f>'６月'!$L$7</f>
        <v>40</v>
      </c>
      <c r="R11" s="26">
        <f>'６月'!$Q$7</f>
        <v>43</v>
      </c>
      <c r="S11" s="29">
        <f t="shared" si="1"/>
        <v>-3</v>
      </c>
      <c r="T11" s="30">
        <f>'６月'!$S$7</f>
        <v>7</v>
      </c>
      <c r="U11" s="26">
        <f>'６月'!$T$7</f>
        <v>46</v>
      </c>
      <c r="V11" s="29">
        <f t="shared" si="2"/>
        <v>-39</v>
      </c>
      <c r="X11" s="153"/>
      <c r="Y11" s="74">
        <f t="shared" si="9"/>
        <v>33</v>
      </c>
      <c r="Z11" s="74">
        <f t="shared" si="4"/>
        <v>50</v>
      </c>
      <c r="AA11" s="74">
        <f t="shared" si="5"/>
        <v>-17</v>
      </c>
      <c r="AB11" s="74">
        <f t="shared" si="6"/>
        <v>9</v>
      </c>
      <c r="AC11" s="74">
        <f t="shared" si="7"/>
        <v>33</v>
      </c>
      <c r="AD11" s="74">
        <f t="shared" si="8"/>
        <v>-24</v>
      </c>
      <c r="AE11" s="74">
        <f t="shared" si="10"/>
        <v>-41</v>
      </c>
      <c r="AG11" s="153"/>
      <c r="AH11" s="152"/>
      <c r="AI11" s="152"/>
      <c r="AJ11" s="152"/>
      <c r="AK11" s="152"/>
      <c r="AL11" s="152"/>
      <c r="AM11" s="152"/>
      <c r="AN11" s="152"/>
    </row>
    <row r="12" spans="1:40" s="5" customFormat="1" ht="19.5" customHeight="1" thickTop="1" x14ac:dyDescent="0.15">
      <c r="A12" s="180">
        <v>7</v>
      </c>
      <c r="B12" s="186">
        <f>SUM(D12:D13)</f>
        <v>48115</v>
      </c>
      <c r="C12" s="31" t="s">
        <v>56</v>
      </c>
      <c r="D12" s="32">
        <f t="shared" si="0"/>
        <v>22708</v>
      </c>
      <c r="E12" s="44">
        <f>'７月'!E6</f>
        <v>-16</v>
      </c>
      <c r="F12" s="182">
        <f>SUM('７月'!$F$6:$F$7)</f>
        <v>21554</v>
      </c>
      <c r="G12" s="182">
        <f>SUM('７月'!$G$6:$G$7)</f>
        <v>-8</v>
      </c>
      <c r="H12" s="32">
        <f>'７月'!$D$8</f>
        <v>2402</v>
      </c>
      <c r="I12" s="32">
        <f>'７月'!$D$10</f>
        <v>8341</v>
      </c>
      <c r="J12" s="32">
        <f>'７月'!$D$12</f>
        <v>2047</v>
      </c>
      <c r="K12" s="32">
        <f>'７月'!$D$14</f>
        <v>2197</v>
      </c>
      <c r="L12" s="32">
        <f>'７月'!$D$16</f>
        <v>1331</v>
      </c>
      <c r="M12" s="32">
        <f>'７月'!$D$18</f>
        <v>328</v>
      </c>
      <c r="N12" s="32">
        <f>'７月'!$D$20</f>
        <v>340</v>
      </c>
      <c r="O12" s="32">
        <f>'７月'!$D$22</f>
        <v>1722</v>
      </c>
      <c r="P12" s="33">
        <f>'７月'!$D$24</f>
        <v>4000</v>
      </c>
      <c r="Q12" s="34">
        <f>'７月'!$L$6</f>
        <v>54</v>
      </c>
      <c r="R12" s="32">
        <f>'７月'!$Q$6</f>
        <v>44</v>
      </c>
      <c r="S12" s="35">
        <f t="shared" si="1"/>
        <v>10</v>
      </c>
      <c r="T12" s="36">
        <f>'７月'!$S$6</f>
        <v>7</v>
      </c>
      <c r="U12" s="32">
        <f>'７月'!$T$6</f>
        <v>33</v>
      </c>
      <c r="V12" s="35">
        <f t="shared" ref="V12:V29" si="23">T12-U12</f>
        <v>-26</v>
      </c>
      <c r="X12" s="153" t="s">
        <v>64</v>
      </c>
      <c r="Y12" s="74">
        <f t="shared" si="9"/>
        <v>47</v>
      </c>
      <c r="Z12" s="74">
        <f t="shared" si="4"/>
        <v>41</v>
      </c>
      <c r="AA12" s="74">
        <f t="shared" si="5"/>
        <v>6</v>
      </c>
      <c r="AB12" s="74">
        <f t="shared" si="6"/>
        <v>16</v>
      </c>
      <c r="AC12" s="74">
        <f t="shared" si="7"/>
        <v>38</v>
      </c>
      <c r="AD12" s="74">
        <f t="shared" si="8"/>
        <v>-22</v>
      </c>
      <c r="AE12" s="74">
        <f t="shared" si="10"/>
        <v>-16</v>
      </c>
      <c r="AG12" s="153" t="s">
        <v>64</v>
      </c>
      <c r="AH12" s="151">
        <f t="shared" ref="AH12" si="24">Y12+Y13</f>
        <v>75</v>
      </c>
      <c r="AI12" s="151">
        <f t="shared" ref="AI12" si="25">Z12+Z13</f>
        <v>79</v>
      </c>
      <c r="AJ12" s="151">
        <f t="shared" ref="AJ12" si="26">AA12+AA13</f>
        <v>-4</v>
      </c>
      <c r="AK12" s="151">
        <f t="shared" ref="AK12" si="27">AB12+AB13</f>
        <v>29</v>
      </c>
      <c r="AL12" s="151">
        <f t="shared" ref="AL12" si="28">AC12+AC13</f>
        <v>66</v>
      </c>
      <c r="AM12" s="151">
        <f t="shared" ref="AM12:AN12" si="29">AD12+AD13</f>
        <v>-37</v>
      </c>
      <c r="AN12" s="151">
        <f t="shared" si="29"/>
        <v>-41</v>
      </c>
    </row>
    <row r="13" spans="1:40" s="5" customFormat="1" ht="19.5" customHeight="1" thickBot="1" x14ac:dyDescent="0.2">
      <c r="A13" s="181"/>
      <c r="B13" s="187"/>
      <c r="C13" s="37" t="s">
        <v>57</v>
      </c>
      <c r="D13" s="38">
        <f t="shared" si="0"/>
        <v>25407</v>
      </c>
      <c r="E13" s="38">
        <f>'７月'!E7</f>
        <v>-41</v>
      </c>
      <c r="F13" s="175">
        <f>IF('４月'!$H$6=0,0,'４月'!$D$8)</f>
        <v>2413</v>
      </c>
      <c r="G13" s="175">
        <f>IF('４月'!$H$6=0,0,'４月'!$D$8)</f>
        <v>2413</v>
      </c>
      <c r="H13" s="56">
        <f>'７月'!$D$9</f>
        <v>2881</v>
      </c>
      <c r="I13" s="56">
        <f>'７月'!$D$11</f>
        <v>9346</v>
      </c>
      <c r="J13" s="56">
        <f>'７月'!$D$13</f>
        <v>2407</v>
      </c>
      <c r="K13" s="56">
        <f>'７月'!$D$15</f>
        <v>2305</v>
      </c>
      <c r="L13" s="38">
        <f>'７月'!$D$17</f>
        <v>1376</v>
      </c>
      <c r="M13" s="38">
        <f>'７月'!$D$19</f>
        <v>316</v>
      </c>
      <c r="N13" s="38">
        <f>'７月'!$D$21</f>
        <v>404</v>
      </c>
      <c r="O13" s="38">
        <f>'７月'!$D$23</f>
        <v>2020</v>
      </c>
      <c r="P13" s="39">
        <f>'７月'!$D$25</f>
        <v>4352</v>
      </c>
      <c r="Q13" s="40">
        <f>'７月'!$L$7</f>
        <v>33</v>
      </c>
      <c r="R13" s="38">
        <f>'７月'!$Q$7</f>
        <v>50</v>
      </c>
      <c r="S13" s="41">
        <f t="shared" si="1"/>
        <v>-17</v>
      </c>
      <c r="T13" s="42">
        <f>'７月'!$S$7</f>
        <v>9</v>
      </c>
      <c r="U13" s="38">
        <f>'７月'!$T$7</f>
        <v>33</v>
      </c>
      <c r="V13" s="41">
        <f t="shared" si="23"/>
        <v>-24</v>
      </c>
      <c r="X13" s="153"/>
      <c r="Y13" s="74">
        <f t="shared" si="9"/>
        <v>28</v>
      </c>
      <c r="Z13" s="74">
        <f t="shared" si="4"/>
        <v>38</v>
      </c>
      <c r="AA13" s="74">
        <f t="shared" si="5"/>
        <v>-10</v>
      </c>
      <c r="AB13" s="74">
        <f t="shared" si="6"/>
        <v>13</v>
      </c>
      <c r="AC13" s="74">
        <f t="shared" si="7"/>
        <v>28</v>
      </c>
      <c r="AD13" s="74">
        <f t="shared" si="8"/>
        <v>-15</v>
      </c>
      <c r="AE13" s="74">
        <f t="shared" si="10"/>
        <v>-25</v>
      </c>
      <c r="AG13" s="153"/>
      <c r="AH13" s="152"/>
      <c r="AI13" s="152"/>
      <c r="AJ13" s="152"/>
      <c r="AK13" s="152"/>
      <c r="AL13" s="152"/>
      <c r="AM13" s="152"/>
      <c r="AN13" s="152"/>
    </row>
    <row r="14" spans="1:40" s="5" customFormat="1" ht="19.5" customHeight="1" thickTop="1" x14ac:dyDescent="0.15">
      <c r="A14" s="185">
        <v>8</v>
      </c>
      <c r="B14" s="186">
        <f>SUM(D14:D15)</f>
        <v>48074</v>
      </c>
      <c r="C14" s="43" t="s">
        <v>56</v>
      </c>
      <c r="D14" s="44">
        <f t="shared" ref="D14:D29" si="30">SUM(H14:P14)</f>
        <v>22692</v>
      </c>
      <c r="E14" s="44">
        <f>'８月'!E6</f>
        <v>-16</v>
      </c>
      <c r="F14" s="182">
        <f>SUM('８月'!$F$6:$F$7)</f>
        <v>21537</v>
      </c>
      <c r="G14" s="182">
        <f>SUM('８月'!$G$6:$G$7)</f>
        <v>-17</v>
      </c>
      <c r="H14" s="44">
        <f>'８月'!$D$8</f>
        <v>2400</v>
      </c>
      <c r="I14" s="44">
        <f>'８月'!$D$10</f>
        <v>8344</v>
      </c>
      <c r="J14" s="44">
        <f>'８月'!$D$12</f>
        <v>2040</v>
      </c>
      <c r="K14" s="44">
        <f>'８月'!$D$14</f>
        <v>2193</v>
      </c>
      <c r="L14" s="44">
        <f>'８月'!$D$16</f>
        <v>1327</v>
      </c>
      <c r="M14" s="44">
        <f>'８月'!$D$18</f>
        <v>334</v>
      </c>
      <c r="N14" s="44">
        <f>'８月'!$D$20</f>
        <v>340</v>
      </c>
      <c r="O14" s="44">
        <f>'８月'!$D$22</f>
        <v>1722</v>
      </c>
      <c r="P14" s="45">
        <f>'８月'!$D$24</f>
        <v>3992</v>
      </c>
      <c r="Q14" s="46">
        <f>'８月'!$L$6</f>
        <v>47</v>
      </c>
      <c r="R14" s="44">
        <f>'８月'!$Q$6</f>
        <v>41</v>
      </c>
      <c r="S14" s="47">
        <f t="shared" ref="S14:S29" si="31">Q14-R14</f>
        <v>6</v>
      </c>
      <c r="T14" s="48">
        <f>'８月'!$S$6</f>
        <v>16</v>
      </c>
      <c r="U14" s="44">
        <f>'８月'!$T$6</f>
        <v>38</v>
      </c>
      <c r="V14" s="47">
        <f t="shared" si="23"/>
        <v>-22</v>
      </c>
      <c r="X14" s="153" t="s">
        <v>65</v>
      </c>
      <c r="Y14" s="74">
        <f t="shared" si="9"/>
        <v>52</v>
      </c>
      <c r="Z14" s="74">
        <f t="shared" si="4"/>
        <v>62</v>
      </c>
      <c r="AA14" s="74">
        <f t="shared" si="5"/>
        <v>-10</v>
      </c>
      <c r="AB14" s="74">
        <f t="shared" si="6"/>
        <v>7</v>
      </c>
      <c r="AC14" s="74">
        <f t="shared" si="7"/>
        <v>37</v>
      </c>
      <c r="AD14" s="74">
        <f t="shared" si="8"/>
        <v>-30</v>
      </c>
      <c r="AE14" s="74">
        <f t="shared" si="10"/>
        <v>-40</v>
      </c>
      <c r="AG14" s="153" t="s">
        <v>65</v>
      </c>
      <c r="AH14" s="151">
        <f t="shared" ref="AH14" si="32">Y14+Y15</f>
        <v>99</v>
      </c>
      <c r="AI14" s="151">
        <f t="shared" ref="AI14" si="33">Z14+Z15</f>
        <v>105</v>
      </c>
      <c r="AJ14" s="151">
        <f t="shared" ref="AJ14" si="34">AA14+AA15</f>
        <v>-6</v>
      </c>
      <c r="AK14" s="151">
        <f t="shared" ref="AK14" si="35">AB14+AB15</f>
        <v>19</v>
      </c>
      <c r="AL14" s="151">
        <f t="shared" ref="AL14" si="36">AC14+AC15</f>
        <v>66</v>
      </c>
      <c r="AM14" s="151">
        <f t="shared" ref="AM14:AN14" si="37">AD14+AD15</f>
        <v>-47</v>
      </c>
      <c r="AN14" s="151">
        <f t="shared" si="37"/>
        <v>-53</v>
      </c>
    </row>
    <row r="15" spans="1:40" s="5" customFormat="1" ht="19.5" customHeight="1" thickBot="1" x14ac:dyDescent="0.2">
      <c r="A15" s="173"/>
      <c r="B15" s="187"/>
      <c r="C15" s="25" t="s">
        <v>57</v>
      </c>
      <c r="D15" s="26">
        <f t="shared" si="30"/>
        <v>25382</v>
      </c>
      <c r="E15" s="26">
        <f>'８月'!E7</f>
        <v>-25</v>
      </c>
      <c r="F15" s="175">
        <f>IF('４月'!$H$6=0,0,'４月'!$D$8)</f>
        <v>2413</v>
      </c>
      <c r="G15" s="175">
        <f>IF('４月'!$H$6=0,0,'４月'!$D$8)</f>
        <v>2413</v>
      </c>
      <c r="H15" s="26">
        <f>'８月'!$D$9</f>
        <v>2876</v>
      </c>
      <c r="I15" s="26">
        <f>'８月'!$D$11</f>
        <v>9346</v>
      </c>
      <c r="J15" s="26">
        <f>'８月'!$D$13</f>
        <v>2402</v>
      </c>
      <c r="K15" s="26">
        <f>'８月'!$D$15</f>
        <v>2299</v>
      </c>
      <c r="L15" s="26">
        <f>'８月'!$D$17</f>
        <v>1370</v>
      </c>
      <c r="M15" s="26">
        <f>'８月'!$D$19</f>
        <v>318</v>
      </c>
      <c r="N15" s="26">
        <f>'８月'!$D$21</f>
        <v>404</v>
      </c>
      <c r="O15" s="26">
        <f>'８月'!$D$23</f>
        <v>2019</v>
      </c>
      <c r="P15" s="27">
        <f>'８月'!$D$25</f>
        <v>4348</v>
      </c>
      <c r="Q15" s="28">
        <f>'８月'!$L$7</f>
        <v>28</v>
      </c>
      <c r="R15" s="26">
        <f>'８月'!$Q$7</f>
        <v>38</v>
      </c>
      <c r="S15" s="29">
        <f t="shared" si="31"/>
        <v>-10</v>
      </c>
      <c r="T15" s="30">
        <f>'８月'!$S$7</f>
        <v>13</v>
      </c>
      <c r="U15" s="26">
        <f>'８月'!$T$7</f>
        <v>28</v>
      </c>
      <c r="V15" s="29">
        <f t="shared" si="23"/>
        <v>-15</v>
      </c>
      <c r="X15" s="153"/>
      <c r="Y15" s="74">
        <f t="shared" si="9"/>
        <v>47</v>
      </c>
      <c r="Z15" s="74">
        <f t="shared" si="4"/>
        <v>43</v>
      </c>
      <c r="AA15" s="74">
        <f t="shared" si="5"/>
        <v>4</v>
      </c>
      <c r="AB15" s="74">
        <f t="shared" si="6"/>
        <v>12</v>
      </c>
      <c r="AC15" s="74">
        <f t="shared" si="7"/>
        <v>29</v>
      </c>
      <c r="AD15" s="74">
        <f t="shared" si="8"/>
        <v>-17</v>
      </c>
      <c r="AE15" s="74">
        <f t="shared" si="10"/>
        <v>-13</v>
      </c>
      <c r="AG15" s="153"/>
      <c r="AH15" s="152"/>
      <c r="AI15" s="152"/>
      <c r="AJ15" s="152"/>
      <c r="AK15" s="152"/>
      <c r="AL15" s="152"/>
      <c r="AM15" s="152"/>
      <c r="AN15" s="152"/>
    </row>
    <row r="16" spans="1:40" s="5" customFormat="1" ht="19.5" customHeight="1" thickTop="1" x14ac:dyDescent="0.15">
      <c r="A16" s="180">
        <v>9</v>
      </c>
      <c r="B16" s="186">
        <f>SUM(D16:D17)</f>
        <v>48021</v>
      </c>
      <c r="C16" s="31" t="s">
        <v>56</v>
      </c>
      <c r="D16" s="32">
        <f t="shared" si="30"/>
        <v>22652</v>
      </c>
      <c r="E16" s="32">
        <f>'９月'!E6</f>
        <v>-40</v>
      </c>
      <c r="F16" s="182">
        <f>SUM('９月'!$F$6:$F$7)</f>
        <v>21515</v>
      </c>
      <c r="G16" s="182">
        <f>SUM('９月'!$G$6:$G$7)</f>
        <v>-22</v>
      </c>
      <c r="H16" s="32">
        <f>'９月'!$D$8</f>
        <v>2397</v>
      </c>
      <c r="I16" s="32">
        <f>'９月'!$D$10</f>
        <v>8333</v>
      </c>
      <c r="J16" s="32">
        <f>'９月'!$D$12</f>
        <v>2040</v>
      </c>
      <c r="K16" s="32">
        <f>'９月'!$D$14</f>
        <v>2193</v>
      </c>
      <c r="L16" s="32">
        <f>'９月'!$D$16</f>
        <v>1320</v>
      </c>
      <c r="M16" s="32">
        <f>'９月'!$D$18</f>
        <v>328</v>
      </c>
      <c r="N16" s="32">
        <f>'９月'!$D$20</f>
        <v>338</v>
      </c>
      <c r="O16" s="32">
        <f>'９月'!$D$22</f>
        <v>1718</v>
      </c>
      <c r="P16" s="33">
        <f>'９月'!$D$24</f>
        <v>3985</v>
      </c>
      <c r="Q16" s="34">
        <f>'９月'!$L$6</f>
        <v>52</v>
      </c>
      <c r="R16" s="32">
        <f>'９月'!$Q$6</f>
        <v>62</v>
      </c>
      <c r="S16" s="35">
        <f t="shared" si="31"/>
        <v>-10</v>
      </c>
      <c r="T16" s="36">
        <f>'９月'!$S$6</f>
        <v>7</v>
      </c>
      <c r="U16" s="32">
        <f>'９月'!$T$6</f>
        <v>37</v>
      </c>
      <c r="V16" s="35">
        <f t="shared" si="23"/>
        <v>-30</v>
      </c>
      <c r="X16" s="153" t="s">
        <v>66</v>
      </c>
      <c r="Y16" s="74">
        <f t="shared" si="9"/>
        <v>35</v>
      </c>
      <c r="Z16" s="74">
        <f t="shared" si="4"/>
        <v>53</v>
      </c>
      <c r="AA16" s="74">
        <f t="shared" si="5"/>
        <v>-18</v>
      </c>
      <c r="AB16" s="74">
        <f t="shared" si="6"/>
        <v>8</v>
      </c>
      <c r="AC16" s="74">
        <f t="shared" si="7"/>
        <v>40</v>
      </c>
      <c r="AD16" s="74">
        <f t="shared" si="8"/>
        <v>-32</v>
      </c>
      <c r="AE16" s="74">
        <f t="shared" si="10"/>
        <v>-50</v>
      </c>
      <c r="AG16" s="153" t="s">
        <v>66</v>
      </c>
      <c r="AH16" s="151">
        <f t="shared" ref="AH16" si="38">Y16+Y17</f>
        <v>73</v>
      </c>
      <c r="AI16" s="151">
        <f t="shared" ref="AI16" si="39">Z16+Z17</f>
        <v>90</v>
      </c>
      <c r="AJ16" s="151">
        <f t="shared" ref="AJ16" si="40">AA16+AA17</f>
        <v>-17</v>
      </c>
      <c r="AK16" s="151">
        <f t="shared" ref="AK16" si="41">AB16+AB17</f>
        <v>12</v>
      </c>
      <c r="AL16" s="151">
        <f t="shared" ref="AL16" si="42">AC16+AC17</f>
        <v>67</v>
      </c>
      <c r="AM16" s="151">
        <f t="shared" ref="AM16:AN16" si="43">AD16+AD17</f>
        <v>-55</v>
      </c>
      <c r="AN16" s="151">
        <f t="shared" si="43"/>
        <v>-72</v>
      </c>
    </row>
    <row r="17" spans="1:40" s="5" customFormat="1" ht="19.5" customHeight="1" thickBot="1" x14ac:dyDescent="0.2">
      <c r="A17" s="181"/>
      <c r="B17" s="187"/>
      <c r="C17" s="37" t="s">
        <v>57</v>
      </c>
      <c r="D17" s="38">
        <f t="shared" si="30"/>
        <v>25369</v>
      </c>
      <c r="E17" s="38">
        <f>'９月'!E7</f>
        <v>-13</v>
      </c>
      <c r="F17" s="175">
        <f>IF('４月'!$H$6=0,0,'４月'!$D$8)</f>
        <v>2413</v>
      </c>
      <c r="G17" s="175">
        <f>IF('４月'!$H$6=0,0,'４月'!$D$8)</f>
        <v>2413</v>
      </c>
      <c r="H17" s="38">
        <f>'９月'!$D$9</f>
        <v>2881</v>
      </c>
      <c r="I17" s="38">
        <f>'９月'!$D$11</f>
        <v>9350</v>
      </c>
      <c r="J17" s="38">
        <f>'９月'!$D$13</f>
        <v>2399</v>
      </c>
      <c r="K17" s="38">
        <f>'９月'!$D$15</f>
        <v>2294</v>
      </c>
      <c r="L17" s="38">
        <f>'９月'!$D$17</f>
        <v>1362</v>
      </c>
      <c r="M17" s="38">
        <f>'９月'!$D$19</f>
        <v>317</v>
      </c>
      <c r="N17" s="38">
        <f>'９月'!$D$21</f>
        <v>401</v>
      </c>
      <c r="O17" s="38">
        <f>'９月'!$D$23</f>
        <v>2024</v>
      </c>
      <c r="P17" s="39">
        <f>'９月'!$D$25</f>
        <v>4341</v>
      </c>
      <c r="Q17" s="40">
        <f>'９月'!$L$7</f>
        <v>47</v>
      </c>
      <c r="R17" s="38">
        <f>'９月'!$Q$7</f>
        <v>43</v>
      </c>
      <c r="S17" s="41">
        <f t="shared" si="31"/>
        <v>4</v>
      </c>
      <c r="T17" s="42">
        <f>'９月'!$S$7</f>
        <v>12</v>
      </c>
      <c r="U17" s="38">
        <f>'９月'!$T$7</f>
        <v>29</v>
      </c>
      <c r="V17" s="41">
        <f t="shared" si="23"/>
        <v>-17</v>
      </c>
      <c r="X17" s="153"/>
      <c r="Y17" s="74">
        <f t="shared" si="9"/>
        <v>38</v>
      </c>
      <c r="Z17" s="74">
        <f t="shared" si="4"/>
        <v>37</v>
      </c>
      <c r="AA17" s="74">
        <f t="shared" si="5"/>
        <v>1</v>
      </c>
      <c r="AB17" s="74">
        <f t="shared" si="6"/>
        <v>4</v>
      </c>
      <c r="AC17" s="74">
        <f t="shared" si="7"/>
        <v>27</v>
      </c>
      <c r="AD17" s="74">
        <f t="shared" si="8"/>
        <v>-23</v>
      </c>
      <c r="AE17" s="74">
        <f t="shared" si="10"/>
        <v>-22</v>
      </c>
      <c r="AG17" s="153"/>
      <c r="AH17" s="152"/>
      <c r="AI17" s="152"/>
      <c r="AJ17" s="152"/>
      <c r="AK17" s="152"/>
      <c r="AL17" s="152"/>
      <c r="AM17" s="152"/>
      <c r="AN17" s="152"/>
    </row>
    <row r="18" spans="1:40" s="5" customFormat="1" ht="19.5" customHeight="1" thickTop="1" x14ac:dyDescent="0.15">
      <c r="A18" s="185">
        <v>10</v>
      </c>
      <c r="B18" s="186">
        <f>SUM(D18:D19)</f>
        <v>47949</v>
      </c>
      <c r="C18" s="43" t="s">
        <v>56</v>
      </c>
      <c r="D18" s="44">
        <f t="shared" si="30"/>
        <v>22602</v>
      </c>
      <c r="E18" s="32">
        <f>'１０月'!E6</f>
        <v>-50</v>
      </c>
      <c r="F18" s="182">
        <f>SUM('１０月'!$F$6:$F$7)</f>
        <v>21500</v>
      </c>
      <c r="G18" s="182">
        <f>SUM('１０月'!$G$6:$G$7)</f>
        <v>-15</v>
      </c>
      <c r="H18" s="32">
        <f>'１０月'!$D$8</f>
        <v>2400</v>
      </c>
      <c r="I18" s="32">
        <f>'１０月'!$D$10</f>
        <v>8321</v>
      </c>
      <c r="J18" s="32">
        <f>'１０月'!$D$12</f>
        <v>2038</v>
      </c>
      <c r="K18" s="32">
        <f>'１０月'!$D$14</f>
        <v>2180</v>
      </c>
      <c r="L18" s="32">
        <f>'１０月'!$D$16</f>
        <v>1314</v>
      </c>
      <c r="M18" s="32">
        <f>'１０月'!$D$18</f>
        <v>324</v>
      </c>
      <c r="N18" s="32">
        <f>'１０月'!$D$20</f>
        <v>336</v>
      </c>
      <c r="O18" s="32">
        <f>'１０月'!$D$22</f>
        <v>1710</v>
      </c>
      <c r="P18" s="33">
        <f>'１０月'!$D$24</f>
        <v>3979</v>
      </c>
      <c r="Q18" s="34">
        <f>'１０月'!$L$6</f>
        <v>35</v>
      </c>
      <c r="R18" s="32">
        <f>'１０月'!$Q$6</f>
        <v>53</v>
      </c>
      <c r="S18" s="47">
        <f t="shared" si="31"/>
        <v>-18</v>
      </c>
      <c r="T18" s="36">
        <f>'１０月'!$S$6</f>
        <v>8</v>
      </c>
      <c r="U18" s="32">
        <f>'１０月'!$T$6</f>
        <v>40</v>
      </c>
      <c r="V18" s="47">
        <f t="shared" si="23"/>
        <v>-32</v>
      </c>
      <c r="X18" s="153" t="s">
        <v>67</v>
      </c>
      <c r="Y18" s="74">
        <f t="shared" si="9"/>
        <v>39</v>
      </c>
      <c r="Z18" s="74">
        <f t="shared" si="4"/>
        <v>56</v>
      </c>
      <c r="AA18" s="74">
        <f t="shared" si="5"/>
        <v>-17</v>
      </c>
      <c r="AB18" s="74">
        <f t="shared" si="6"/>
        <v>11</v>
      </c>
      <c r="AC18" s="74">
        <f t="shared" si="7"/>
        <v>38</v>
      </c>
      <c r="AD18" s="74">
        <f t="shared" si="8"/>
        <v>-27</v>
      </c>
      <c r="AE18" s="74">
        <f t="shared" si="10"/>
        <v>-44</v>
      </c>
      <c r="AG18" s="153" t="s">
        <v>67</v>
      </c>
      <c r="AH18" s="151">
        <f t="shared" ref="AH18" si="44">Y18+Y19</f>
        <v>70</v>
      </c>
      <c r="AI18" s="151">
        <f t="shared" ref="AI18" si="45">Z18+Z19</f>
        <v>98</v>
      </c>
      <c r="AJ18" s="151">
        <f t="shared" ref="AJ18" si="46">AA18+AA19</f>
        <v>-28</v>
      </c>
      <c r="AK18" s="151">
        <f t="shared" ref="AK18" si="47">AB18+AB19</f>
        <v>20</v>
      </c>
      <c r="AL18" s="151">
        <f t="shared" ref="AL18" si="48">AC18+AC19</f>
        <v>69</v>
      </c>
      <c r="AM18" s="151">
        <f t="shared" ref="AM18:AN18" si="49">AD18+AD19</f>
        <v>-49</v>
      </c>
      <c r="AN18" s="151">
        <f t="shared" si="49"/>
        <v>-77</v>
      </c>
    </row>
    <row r="19" spans="1:40" s="5" customFormat="1" ht="19.5" customHeight="1" thickBot="1" x14ac:dyDescent="0.2">
      <c r="A19" s="173"/>
      <c r="B19" s="187"/>
      <c r="C19" s="25" t="s">
        <v>57</v>
      </c>
      <c r="D19" s="26">
        <f t="shared" si="30"/>
        <v>25347</v>
      </c>
      <c r="E19" s="77">
        <f>'１０月'!E7</f>
        <v>-22</v>
      </c>
      <c r="F19" s="175">
        <f>IF('４月'!$H$6=0,0,'４月'!$D$8)</f>
        <v>2413</v>
      </c>
      <c r="G19" s="175">
        <f>IF('４月'!$H$6=0,0,'４月'!$D$8)</f>
        <v>2413</v>
      </c>
      <c r="H19" s="77">
        <f>'１０月'!$D$9</f>
        <v>2879</v>
      </c>
      <c r="I19" s="77">
        <f>'１０月'!$D$11</f>
        <v>9345</v>
      </c>
      <c r="J19" s="77">
        <f>'１０月'!$D$13</f>
        <v>2394</v>
      </c>
      <c r="K19" s="77">
        <f>'１０月'!$D$15</f>
        <v>2290</v>
      </c>
      <c r="L19" s="77">
        <f>'１０月'!$D$17</f>
        <v>1358</v>
      </c>
      <c r="M19" s="77">
        <f>'１０月'!$D$19</f>
        <v>315</v>
      </c>
      <c r="N19" s="77">
        <f>'１０月'!$D$21</f>
        <v>402</v>
      </c>
      <c r="O19" s="77">
        <f>'１０月'!$D$23</f>
        <v>2026</v>
      </c>
      <c r="P19" s="39">
        <f>'１０月'!$D$25</f>
        <v>4338</v>
      </c>
      <c r="Q19" s="40">
        <f>'１０月'!$L$7</f>
        <v>38</v>
      </c>
      <c r="R19" s="77">
        <f>'１０月'!$Q$7</f>
        <v>37</v>
      </c>
      <c r="S19" s="29">
        <f t="shared" si="31"/>
        <v>1</v>
      </c>
      <c r="T19" s="42">
        <f>'１０月'!$S$7</f>
        <v>4</v>
      </c>
      <c r="U19" s="77">
        <f>'１０月'!$T$7</f>
        <v>27</v>
      </c>
      <c r="V19" s="29">
        <f t="shared" si="23"/>
        <v>-23</v>
      </c>
      <c r="X19" s="153"/>
      <c r="Y19" s="74">
        <f t="shared" si="9"/>
        <v>31</v>
      </c>
      <c r="Z19" s="74">
        <f t="shared" si="4"/>
        <v>42</v>
      </c>
      <c r="AA19" s="74">
        <f t="shared" si="5"/>
        <v>-11</v>
      </c>
      <c r="AB19" s="74">
        <f t="shared" si="6"/>
        <v>9</v>
      </c>
      <c r="AC19" s="74">
        <f t="shared" si="7"/>
        <v>31</v>
      </c>
      <c r="AD19" s="74">
        <f t="shared" si="8"/>
        <v>-22</v>
      </c>
      <c r="AE19" s="74">
        <f t="shared" si="10"/>
        <v>-33</v>
      </c>
      <c r="AG19" s="153"/>
      <c r="AH19" s="152"/>
      <c r="AI19" s="152"/>
      <c r="AJ19" s="152"/>
      <c r="AK19" s="152"/>
      <c r="AL19" s="152"/>
      <c r="AM19" s="152"/>
      <c r="AN19" s="152"/>
    </row>
    <row r="20" spans="1:40" s="5" customFormat="1" ht="19.5" customHeight="1" thickTop="1" x14ac:dyDescent="0.15">
      <c r="A20" s="180">
        <v>11</v>
      </c>
      <c r="B20" s="186">
        <f>SUM(D20:D21)</f>
        <v>47872</v>
      </c>
      <c r="C20" s="31" t="s">
        <v>56</v>
      </c>
      <c r="D20" s="32">
        <f t="shared" si="30"/>
        <v>22558</v>
      </c>
      <c r="E20" s="32">
        <f>'１１月'!E6</f>
        <v>-44</v>
      </c>
      <c r="F20" s="182">
        <f>SUM('１１月'!$F$6:$F$7)</f>
        <v>21482</v>
      </c>
      <c r="G20" s="182">
        <f>SUM('１１月'!$G$6:$G$7)</f>
        <v>-18</v>
      </c>
      <c r="H20" s="32">
        <f>'１１月'!$D$8</f>
        <v>2395</v>
      </c>
      <c r="I20" s="32">
        <f>'１１月'!$D$10</f>
        <v>8303</v>
      </c>
      <c r="J20" s="32">
        <f>'１１月'!$D$12</f>
        <v>2033</v>
      </c>
      <c r="K20" s="32">
        <f>'１１月'!$D$14</f>
        <v>2179</v>
      </c>
      <c r="L20" s="32">
        <f>'１１月'!$D$16</f>
        <v>1312</v>
      </c>
      <c r="M20" s="32">
        <f>'１１月'!$D$18</f>
        <v>321</v>
      </c>
      <c r="N20" s="32">
        <f>'１１月'!$D$20</f>
        <v>333</v>
      </c>
      <c r="O20" s="32">
        <f>'１１月'!$D$22</f>
        <v>1707</v>
      </c>
      <c r="P20" s="33">
        <f>'１１月'!$D$24</f>
        <v>3975</v>
      </c>
      <c r="Q20" s="34">
        <f>'１１月'!$L$6</f>
        <v>39</v>
      </c>
      <c r="R20" s="32">
        <f>'１１月'!$Q$6</f>
        <v>56</v>
      </c>
      <c r="S20" s="35">
        <f t="shared" si="31"/>
        <v>-17</v>
      </c>
      <c r="T20" s="36">
        <f>'１１月'!$S$6</f>
        <v>11</v>
      </c>
      <c r="U20" s="32">
        <f>'１１月'!$T$6</f>
        <v>38</v>
      </c>
      <c r="V20" s="35">
        <f t="shared" si="23"/>
        <v>-27</v>
      </c>
      <c r="X20" s="153" t="s">
        <v>68</v>
      </c>
      <c r="Y20" s="74">
        <f t="shared" si="9"/>
        <v>34</v>
      </c>
      <c r="Z20" s="74">
        <f t="shared" si="4"/>
        <v>36</v>
      </c>
      <c r="AA20" s="74">
        <f t="shared" si="5"/>
        <v>-2</v>
      </c>
      <c r="AB20" s="74">
        <f t="shared" si="6"/>
        <v>6</v>
      </c>
      <c r="AC20" s="74">
        <f t="shared" si="7"/>
        <v>31</v>
      </c>
      <c r="AD20" s="74">
        <f t="shared" si="8"/>
        <v>-25</v>
      </c>
      <c r="AE20" s="74">
        <f t="shared" si="10"/>
        <v>-27</v>
      </c>
      <c r="AG20" s="153" t="s">
        <v>68</v>
      </c>
      <c r="AH20" s="151">
        <f t="shared" ref="AH20" si="50">Y20+Y21</f>
        <v>85</v>
      </c>
      <c r="AI20" s="151">
        <f t="shared" ref="AI20" si="51">Z20+Z21</f>
        <v>71</v>
      </c>
      <c r="AJ20" s="151">
        <f t="shared" ref="AJ20" si="52">AA20+AA21</f>
        <v>14</v>
      </c>
      <c r="AK20" s="151">
        <f t="shared" ref="AK20" si="53">AB20+AB21</f>
        <v>12</v>
      </c>
      <c r="AL20" s="151">
        <f t="shared" ref="AL20" si="54">AC20+AC21</f>
        <v>66</v>
      </c>
      <c r="AM20" s="151">
        <f t="shared" ref="AM20:AN20" si="55">AD20+AD21</f>
        <v>-54</v>
      </c>
      <c r="AN20" s="151">
        <f t="shared" si="55"/>
        <v>-40</v>
      </c>
    </row>
    <row r="21" spans="1:40" s="5" customFormat="1" ht="19.5" customHeight="1" thickBot="1" x14ac:dyDescent="0.2">
      <c r="A21" s="181"/>
      <c r="B21" s="187"/>
      <c r="C21" s="37" t="s">
        <v>57</v>
      </c>
      <c r="D21" s="38">
        <f t="shared" si="30"/>
        <v>25314</v>
      </c>
      <c r="E21" s="38">
        <f>'１１月'!E7</f>
        <v>-33</v>
      </c>
      <c r="F21" s="175">
        <f>IF('４月'!$H$6=0,0,'４月'!$D$8)</f>
        <v>2413</v>
      </c>
      <c r="G21" s="175">
        <f>IF('４月'!$H$6=0,0,'４月'!$D$8)</f>
        <v>2413</v>
      </c>
      <c r="H21" s="38">
        <f>'１１月'!$D$9</f>
        <v>2875</v>
      </c>
      <c r="I21" s="38">
        <f>'１１月'!$D$11</f>
        <v>9349</v>
      </c>
      <c r="J21" s="38">
        <f>'１１月'!$D$13</f>
        <v>2389</v>
      </c>
      <c r="K21" s="38">
        <f>'１１月'!$D$15</f>
        <v>2288</v>
      </c>
      <c r="L21" s="38">
        <f>'１１月'!$D$17</f>
        <v>1353</v>
      </c>
      <c r="M21" s="38">
        <f>'１１月'!$D$19</f>
        <v>313</v>
      </c>
      <c r="N21" s="38">
        <f>'１１月'!$D$21</f>
        <v>402</v>
      </c>
      <c r="O21" s="38">
        <f>'１１月'!$D$23</f>
        <v>2021</v>
      </c>
      <c r="P21" s="39">
        <f>'１１月'!$D$25</f>
        <v>4324</v>
      </c>
      <c r="Q21" s="40">
        <f>'１１月'!$L$7</f>
        <v>31</v>
      </c>
      <c r="R21" s="38">
        <f>'１１月'!$Q$7</f>
        <v>42</v>
      </c>
      <c r="S21" s="41">
        <f t="shared" si="31"/>
        <v>-11</v>
      </c>
      <c r="T21" s="42">
        <f>'１１月'!$S$7</f>
        <v>9</v>
      </c>
      <c r="U21" s="38">
        <f>'１１月'!$T$7</f>
        <v>31</v>
      </c>
      <c r="V21" s="41">
        <f t="shared" si="23"/>
        <v>-22</v>
      </c>
      <c r="X21" s="153"/>
      <c r="Y21" s="74">
        <f t="shared" si="9"/>
        <v>51</v>
      </c>
      <c r="Z21" s="74">
        <f t="shared" si="4"/>
        <v>35</v>
      </c>
      <c r="AA21" s="74">
        <f t="shared" si="5"/>
        <v>16</v>
      </c>
      <c r="AB21" s="74">
        <f t="shared" si="6"/>
        <v>6</v>
      </c>
      <c r="AC21" s="74">
        <f t="shared" si="7"/>
        <v>35</v>
      </c>
      <c r="AD21" s="74">
        <f t="shared" si="8"/>
        <v>-29</v>
      </c>
      <c r="AE21" s="74">
        <f t="shared" si="10"/>
        <v>-13</v>
      </c>
      <c r="AG21" s="153"/>
      <c r="AH21" s="152"/>
      <c r="AI21" s="152"/>
      <c r="AJ21" s="152"/>
      <c r="AK21" s="152"/>
      <c r="AL21" s="152"/>
      <c r="AM21" s="152"/>
      <c r="AN21" s="152"/>
    </row>
    <row r="22" spans="1:40" s="5" customFormat="1" ht="19.5" customHeight="1" thickTop="1" x14ac:dyDescent="0.15">
      <c r="A22" s="185">
        <v>12</v>
      </c>
      <c r="B22" s="186">
        <f>SUM(D22:D23)</f>
        <v>47832</v>
      </c>
      <c r="C22" s="43" t="s">
        <v>56</v>
      </c>
      <c r="D22" s="44">
        <f t="shared" si="30"/>
        <v>22531</v>
      </c>
      <c r="E22" s="44">
        <f>'１２月'!E6</f>
        <v>-27</v>
      </c>
      <c r="F22" s="182">
        <f>SUM('１２月'!$F$6:$F$7)</f>
        <v>21494</v>
      </c>
      <c r="G22" s="182">
        <f>SUM('１２月'!$G$6:$G$7)</f>
        <v>12</v>
      </c>
      <c r="H22" s="44">
        <f>'１２月'!$D$8</f>
        <v>2387</v>
      </c>
      <c r="I22" s="44">
        <f>'１２月'!$D$10</f>
        <v>8298</v>
      </c>
      <c r="J22" s="44">
        <f>'１２月'!$D$12</f>
        <v>2029</v>
      </c>
      <c r="K22" s="44">
        <f>'１２月'!$D$14</f>
        <v>2174</v>
      </c>
      <c r="L22" s="44">
        <f>'１２月'!$D$16</f>
        <v>1313</v>
      </c>
      <c r="M22" s="44">
        <f>'１２月'!$D$18</f>
        <v>323</v>
      </c>
      <c r="N22" s="44">
        <f>'１２月'!$D$20</f>
        <v>332</v>
      </c>
      <c r="O22" s="44">
        <f>'１２月'!$D$22</f>
        <v>1708</v>
      </c>
      <c r="P22" s="45">
        <f>'１２月'!$D$24</f>
        <v>3967</v>
      </c>
      <c r="Q22" s="46">
        <f>'１２月'!$L$6</f>
        <v>34</v>
      </c>
      <c r="R22" s="44">
        <f>'１２月'!$Q$6</f>
        <v>36</v>
      </c>
      <c r="S22" s="47">
        <f t="shared" si="31"/>
        <v>-2</v>
      </c>
      <c r="T22" s="48">
        <f>'１２月'!$S$6</f>
        <v>6</v>
      </c>
      <c r="U22" s="44">
        <f>'１２月'!$T$6</f>
        <v>31</v>
      </c>
      <c r="V22" s="47">
        <f t="shared" si="23"/>
        <v>-25</v>
      </c>
      <c r="X22" s="153" t="s">
        <v>69</v>
      </c>
      <c r="Y22" s="74">
        <f t="shared" si="9"/>
        <v>77</v>
      </c>
      <c r="Z22" s="74">
        <f t="shared" si="4"/>
        <v>64</v>
      </c>
      <c r="AA22" s="74">
        <f t="shared" si="5"/>
        <v>13</v>
      </c>
      <c r="AB22" s="74">
        <f t="shared" si="6"/>
        <v>11</v>
      </c>
      <c r="AC22" s="74">
        <f t="shared" si="7"/>
        <v>43</v>
      </c>
      <c r="AD22" s="74">
        <f t="shared" si="8"/>
        <v>-32</v>
      </c>
      <c r="AE22" s="74">
        <f t="shared" si="10"/>
        <v>-19</v>
      </c>
      <c r="AG22" s="153" t="s">
        <v>69</v>
      </c>
      <c r="AH22" s="151">
        <f t="shared" ref="AH22" si="56">Y22+Y23</f>
        <v>117</v>
      </c>
      <c r="AI22" s="151">
        <f t="shared" ref="AI22" si="57">Z22+Z23</f>
        <v>103</v>
      </c>
      <c r="AJ22" s="151">
        <f t="shared" ref="AJ22" si="58">AA22+AA23</f>
        <v>14</v>
      </c>
      <c r="AK22" s="151">
        <f t="shared" ref="AK22" si="59">AB22+AB23</f>
        <v>19</v>
      </c>
      <c r="AL22" s="151">
        <f t="shared" ref="AL22" si="60">AC22+AC23</f>
        <v>84</v>
      </c>
      <c r="AM22" s="151">
        <f t="shared" ref="AM22:AN22" si="61">AD22+AD23</f>
        <v>-65</v>
      </c>
      <c r="AN22" s="151">
        <f t="shared" si="61"/>
        <v>-51</v>
      </c>
    </row>
    <row r="23" spans="1:40" s="5" customFormat="1" ht="19.5" customHeight="1" thickBot="1" x14ac:dyDescent="0.2">
      <c r="A23" s="173"/>
      <c r="B23" s="187"/>
      <c r="C23" s="25" t="s">
        <v>57</v>
      </c>
      <c r="D23" s="26">
        <f t="shared" si="30"/>
        <v>25301</v>
      </c>
      <c r="E23" s="26">
        <f>'１２月'!E7</f>
        <v>-13</v>
      </c>
      <c r="F23" s="175">
        <f>IF('４月'!$H$6=0,0,'４月'!$D$8)</f>
        <v>2413</v>
      </c>
      <c r="G23" s="175">
        <f>IF('４月'!$H$6=0,0,'４月'!$D$8)</f>
        <v>2413</v>
      </c>
      <c r="H23" s="26">
        <f>'１２月'!$D$9</f>
        <v>2860</v>
      </c>
      <c r="I23" s="26">
        <f>'１２月'!$D$11</f>
        <v>9366</v>
      </c>
      <c r="J23" s="26">
        <f>'１２月'!$D$13</f>
        <v>2371</v>
      </c>
      <c r="K23" s="26">
        <f>'１２月'!$D$15</f>
        <v>2296</v>
      </c>
      <c r="L23" s="26">
        <f>'１２月'!$D$17</f>
        <v>1357</v>
      </c>
      <c r="M23" s="26">
        <f>'１２月'!$D$19</f>
        <v>316</v>
      </c>
      <c r="N23" s="26">
        <f>'１２月'!$D$21</f>
        <v>402</v>
      </c>
      <c r="O23" s="26">
        <f>'１２月'!$D$23</f>
        <v>2018</v>
      </c>
      <c r="P23" s="27">
        <f>'１２月'!$D$25</f>
        <v>4315</v>
      </c>
      <c r="Q23" s="28">
        <f>'１２月'!$L$7</f>
        <v>51</v>
      </c>
      <c r="R23" s="26">
        <f>'１２月'!$Q$7</f>
        <v>35</v>
      </c>
      <c r="S23" s="29">
        <f t="shared" si="31"/>
        <v>16</v>
      </c>
      <c r="T23" s="30">
        <f>'１２月'!$S$7</f>
        <v>6</v>
      </c>
      <c r="U23" s="26">
        <f>'１２月'!$T$7</f>
        <v>35</v>
      </c>
      <c r="V23" s="29">
        <f t="shared" si="23"/>
        <v>-29</v>
      </c>
      <c r="X23" s="153"/>
      <c r="Y23" s="74">
        <f t="shared" si="9"/>
        <v>40</v>
      </c>
      <c r="Z23" s="74">
        <f t="shared" si="4"/>
        <v>39</v>
      </c>
      <c r="AA23" s="74">
        <f t="shared" si="5"/>
        <v>1</v>
      </c>
      <c r="AB23" s="74">
        <f t="shared" si="6"/>
        <v>8</v>
      </c>
      <c r="AC23" s="74">
        <f t="shared" si="7"/>
        <v>41</v>
      </c>
      <c r="AD23" s="74">
        <f t="shared" si="8"/>
        <v>-33</v>
      </c>
      <c r="AE23" s="74">
        <f t="shared" si="10"/>
        <v>-32</v>
      </c>
      <c r="AG23" s="153"/>
      <c r="AH23" s="152"/>
      <c r="AI23" s="152"/>
      <c r="AJ23" s="152"/>
      <c r="AK23" s="152"/>
      <c r="AL23" s="152"/>
      <c r="AM23" s="152"/>
      <c r="AN23" s="152"/>
    </row>
    <row r="24" spans="1:40" s="5" customFormat="1" ht="19.5" customHeight="1" thickTop="1" x14ac:dyDescent="0.15">
      <c r="A24" s="180">
        <v>1</v>
      </c>
      <c r="B24" s="186">
        <f>SUM(D24:D25)</f>
        <v>47781</v>
      </c>
      <c r="C24" s="31" t="s">
        <v>56</v>
      </c>
      <c r="D24" s="32">
        <f t="shared" si="30"/>
        <v>22512</v>
      </c>
      <c r="E24" s="32">
        <f>'１月'!E6</f>
        <v>-19</v>
      </c>
      <c r="F24" s="182">
        <f>SUM('１月'!$F$6:$F$7)</f>
        <v>21481</v>
      </c>
      <c r="G24" s="182">
        <f>SUM('１月'!$G$6:$G$7)</f>
        <v>-13</v>
      </c>
      <c r="H24" s="32">
        <f>'１月'!$D$8</f>
        <v>2381</v>
      </c>
      <c r="I24" s="32">
        <f>'１月'!$D$10</f>
        <v>8304</v>
      </c>
      <c r="J24" s="32">
        <f>'１月'!$D$12</f>
        <v>2018</v>
      </c>
      <c r="K24" s="32">
        <f>'１月'!$D$14</f>
        <v>2171</v>
      </c>
      <c r="L24" s="32">
        <f>'１月'!$D$16</f>
        <v>1310</v>
      </c>
      <c r="M24" s="32">
        <f>'１月'!$D$18</f>
        <v>323</v>
      </c>
      <c r="N24" s="32">
        <f>'１月'!$D$20</f>
        <v>333</v>
      </c>
      <c r="O24" s="32">
        <f>'１月'!$D$22</f>
        <v>1701</v>
      </c>
      <c r="P24" s="33">
        <f>'１月'!$D$24</f>
        <v>3971</v>
      </c>
      <c r="Q24" s="34">
        <f>'１月'!$L$6</f>
        <v>77</v>
      </c>
      <c r="R24" s="32">
        <f>'１月'!$Q$6</f>
        <v>64</v>
      </c>
      <c r="S24" s="35">
        <f t="shared" si="31"/>
        <v>13</v>
      </c>
      <c r="T24" s="36">
        <f>'１月'!$S$6</f>
        <v>11</v>
      </c>
      <c r="U24" s="32">
        <f>'１月'!$T$6</f>
        <v>43</v>
      </c>
      <c r="V24" s="35">
        <f t="shared" si="23"/>
        <v>-32</v>
      </c>
      <c r="X24" s="153" t="s">
        <v>70</v>
      </c>
      <c r="Y24" s="74">
        <f t="shared" si="9"/>
        <v>56</v>
      </c>
      <c r="Z24" s="74">
        <f t="shared" si="4"/>
        <v>62</v>
      </c>
      <c r="AA24" s="74">
        <f t="shared" si="5"/>
        <v>-6</v>
      </c>
      <c r="AB24" s="74">
        <f t="shared" si="6"/>
        <v>7</v>
      </c>
      <c r="AC24" s="74">
        <f t="shared" si="7"/>
        <v>70</v>
      </c>
      <c r="AD24" s="74">
        <f t="shared" si="8"/>
        <v>-63</v>
      </c>
      <c r="AE24" s="74">
        <f t="shared" si="10"/>
        <v>-69</v>
      </c>
      <c r="AG24" s="153" t="s">
        <v>70</v>
      </c>
      <c r="AH24" s="151">
        <f t="shared" ref="AH24" si="62">Y24+Y25</f>
        <v>105</v>
      </c>
      <c r="AI24" s="151">
        <f t="shared" ref="AI24" si="63">Z24+Z25</f>
        <v>100</v>
      </c>
      <c r="AJ24" s="151">
        <f t="shared" ref="AJ24" si="64">AA24+AA25</f>
        <v>5</v>
      </c>
      <c r="AK24" s="151">
        <f t="shared" ref="AK24" si="65">AB24+AB25</f>
        <v>15</v>
      </c>
      <c r="AL24" s="151">
        <f t="shared" ref="AL24" si="66">AC24+AC25</f>
        <v>113</v>
      </c>
      <c r="AM24" s="151">
        <f t="shared" ref="AM24:AN24" si="67">AD24+AD25</f>
        <v>-98</v>
      </c>
      <c r="AN24" s="151">
        <f t="shared" si="67"/>
        <v>-93</v>
      </c>
    </row>
    <row r="25" spans="1:40" s="5" customFormat="1" ht="19.5" customHeight="1" thickBot="1" x14ac:dyDescent="0.2">
      <c r="A25" s="181"/>
      <c r="B25" s="187"/>
      <c r="C25" s="37" t="s">
        <v>57</v>
      </c>
      <c r="D25" s="38">
        <f t="shared" si="30"/>
        <v>25269</v>
      </c>
      <c r="E25" s="38">
        <f>'１月'!E7</f>
        <v>-32</v>
      </c>
      <c r="F25" s="175">
        <f>IF('４月'!$H$6=0,0,'４月'!$D$8)</f>
        <v>2413</v>
      </c>
      <c r="G25" s="175">
        <f>IF('４月'!$H$6=0,0,'４月'!$D$8)</f>
        <v>2413</v>
      </c>
      <c r="H25" s="38">
        <f>'１月'!$D$9</f>
        <v>2848</v>
      </c>
      <c r="I25" s="38">
        <f>'１月'!$D$11</f>
        <v>9376</v>
      </c>
      <c r="J25" s="38">
        <f>'１月'!$D$13</f>
        <v>2366</v>
      </c>
      <c r="K25" s="38">
        <f>'１月'!$D$15</f>
        <v>2292</v>
      </c>
      <c r="L25" s="38">
        <f>'１月'!$D$17</f>
        <v>1355</v>
      </c>
      <c r="M25" s="38">
        <f>'１月'!$D$19</f>
        <v>316</v>
      </c>
      <c r="N25" s="38">
        <f>'１月'!$D$21</f>
        <v>402</v>
      </c>
      <c r="O25" s="38">
        <f>'１月'!$D$23</f>
        <v>2006</v>
      </c>
      <c r="P25" s="39">
        <f>'１月'!$D$25</f>
        <v>4308</v>
      </c>
      <c r="Q25" s="40">
        <f>'１月'!$L$7</f>
        <v>40</v>
      </c>
      <c r="R25" s="38">
        <f>'１月'!$Q$7</f>
        <v>39</v>
      </c>
      <c r="S25" s="41">
        <f t="shared" si="31"/>
        <v>1</v>
      </c>
      <c r="T25" s="42">
        <f>'１月'!$S$7</f>
        <v>8</v>
      </c>
      <c r="U25" s="38">
        <f>'１月'!$T$7</f>
        <v>41</v>
      </c>
      <c r="V25" s="41">
        <f t="shared" si="23"/>
        <v>-33</v>
      </c>
      <c r="X25" s="153"/>
      <c r="Y25" s="74">
        <f t="shared" si="9"/>
        <v>49</v>
      </c>
      <c r="Z25" s="74">
        <f t="shared" si="4"/>
        <v>38</v>
      </c>
      <c r="AA25" s="74">
        <f t="shared" si="5"/>
        <v>11</v>
      </c>
      <c r="AB25" s="74">
        <f t="shared" si="6"/>
        <v>8</v>
      </c>
      <c r="AC25" s="74">
        <f t="shared" si="7"/>
        <v>43</v>
      </c>
      <c r="AD25" s="74">
        <f t="shared" si="8"/>
        <v>-35</v>
      </c>
      <c r="AE25" s="74">
        <f t="shared" si="10"/>
        <v>-24</v>
      </c>
      <c r="AG25" s="153"/>
      <c r="AH25" s="152"/>
      <c r="AI25" s="152"/>
      <c r="AJ25" s="152"/>
      <c r="AK25" s="152"/>
      <c r="AL25" s="152"/>
      <c r="AM25" s="152"/>
      <c r="AN25" s="152"/>
    </row>
    <row r="26" spans="1:40" s="5" customFormat="1" ht="19.5" customHeight="1" thickTop="1" x14ac:dyDescent="0.15">
      <c r="A26" s="180">
        <v>2</v>
      </c>
      <c r="B26" s="186">
        <f>SUM(D26:D27)</f>
        <v>47688</v>
      </c>
      <c r="C26" s="31" t="s">
        <v>56</v>
      </c>
      <c r="D26" s="32">
        <f t="shared" si="30"/>
        <v>22443</v>
      </c>
      <c r="E26" s="32">
        <f>'２月'!E6</f>
        <v>-69</v>
      </c>
      <c r="F26" s="182">
        <f>SUM('２月'!$F$6:$F$7)</f>
        <v>21437</v>
      </c>
      <c r="G26" s="182">
        <f>SUM('２月'!$G$6:$G$7)</f>
        <v>-44</v>
      </c>
      <c r="H26" s="32">
        <f>'２月'!$D$8</f>
        <v>2378</v>
      </c>
      <c r="I26" s="32">
        <f>'２月'!$D$10</f>
        <v>8275</v>
      </c>
      <c r="J26" s="32">
        <f>'２月'!$D$12</f>
        <v>2016</v>
      </c>
      <c r="K26" s="32">
        <f>'２月'!$D$14</f>
        <v>2164</v>
      </c>
      <c r="L26" s="32">
        <f>'２月'!$D$16</f>
        <v>1298</v>
      </c>
      <c r="M26" s="32">
        <f>'２月'!$D$18</f>
        <v>323</v>
      </c>
      <c r="N26" s="32">
        <f>'２月'!$D$20</f>
        <v>330</v>
      </c>
      <c r="O26" s="32">
        <f>'２月'!$D$22</f>
        <v>1696</v>
      </c>
      <c r="P26" s="33">
        <f>'２月'!$D$24</f>
        <v>3963</v>
      </c>
      <c r="Q26" s="34">
        <f>'２月'!$L$6</f>
        <v>56</v>
      </c>
      <c r="R26" s="32">
        <f>'２月'!$Q$6</f>
        <v>62</v>
      </c>
      <c r="S26" s="35">
        <f t="shared" si="31"/>
        <v>-6</v>
      </c>
      <c r="T26" s="36">
        <f>'２月'!$S$6</f>
        <v>7</v>
      </c>
      <c r="U26" s="32">
        <f>'２月'!$T$6</f>
        <v>70</v>
      </c>
      <c r="V26" s="35">
        <f t="shared" si="23"/>
        <v>-63</v>
      </c>
      <c r="X26" s="153" t="s">
        <v>71</v>
      </c>
      <c r="Y26" s="74">
        <f t="shared" si="9"/>
        <v>56</v>
      </c>
      <c r="Z26" s="74">
        <f t="shared" si="4"/>
        <v>43</v>
      </c>
      <c r="AA26" s="74">
        <f t="shared" si="5"/>
        <v>13</v>
      </c>
      <c r="AB26" s="74">
        <f t="shared" si="6"/>
        <v>7</v>
      </c>
      <c r="AC26" s="74">
        <f t="shared" si="7"/>
        <v>37</v>
      </c>
      <c r="AD26" s="74">
        <f t="shared" si="8"/>
        <v>-30</v>
      </c>
      <c r="AE26" s="74">
        <f t="shared" si="10"/>
        <v>-17</v>
      </c>
      <c r="AG26" s="153" t="s">
        <v>71</v>
      </c>
      <c r="AH26" s="151">
        <f t="shared" ref="AH26" si="68">Y26+Y27</f>
        <v>96</v>
      </c>
      <c r="AI26" s="151">
        <f t="shared" ref="AI26" si="69">Z26+Z27</f>
        <v>76</v>
      </c>
      <c r="AJ26" s="151">
        <f t="shared" ref="AJ26" si="70">AA26+AA27</f>
        <v>20</v>
      </c>
      <c r="AK26" s="151">
        <f t="shared" ref="AK26" si="71">AB26+AB27</f>
        <v>18</v>
      </c>
      <c r="AL26" s="151">
        <f t="shared" ref="AL26" si="72">AC26+AC27</f>
        <v>79</v>
      </c>
      <c r="AM26" s="151">
        <f t="shared" ref="AM26:AN26" si="73">AD26+AD27</f>
        <v>-61</v>
      </c>
      <c r="AN26" s="151">
        <f t="shared" si="73"/>
        <v>-41</v>
      </c>
    </row>
    <row r="27" spans="1:40" s="5" customFormat="1" ht="19.5" customHeight="1" thickBot="1" x14ac:dyDescent="0.2">
      <c r="A27" s="181"/>
      <c r="B27" s="187"/>
      <c r="C27" s="37" t="s">
        <v>57</v>
      </c>
      <c r="D27" s="38">
        <f t="shared" si="30"/>
        <v>25245</v>
      </c>
      <c r="E27" s="38">
        <f>'２月'!E7</f>
        <v>-24</v>
      </c>
      <c r="F27" s="175">
        <f>IF('４月'!$H$6=0,0,'４月'!$D$8)</f>
        <v>2413</v>
      </c>
      <c r="G27" s="175">
        <f>IF('４月'!$H$6=0,0,'４月'!$D$8)</f>
        <v>2413</v>
      </c>
      <c r="H27" s="38">
        <f>'２月'!$D$9</f>
        <v>2849</v>
      </c>
      <c r="I27" s="38">
        <f>'２月'!$D$11</f>
        <v>9361</v>
      </c>
      <c r="J27" s="38">
        <f>'２月'!$D$13</f>
        <v>2363</v>
      </c>
      <c r="K27" s="38">
        <f>'２月'!$D$15</f>
        <v>2292</v>
      </c>
      <c r="L27" s="38">
        <f>'２月'!$D$17</f>
        <v>1360</v>
      </c>
      <c r="M27" s="38">
        <f>'２月'!$D$19</f>
        <v>314</v>
      </c>
      <c r="N27" s="38">
        <f>'２月'!$D$21</f>
        <v>401</v>
      </c>
      <c r="O27" s="38">
        <f>'２月'!$D$23</f>
        <v>2006</v>
      </c>
      <c r="P27" s="39">
        <f>'２月'!$D$25</f>
        <v>4299</v>
      </c>
      <c r="Q27" s="40">
        <f>'２月'!$L$7</f>
        <v>49</v>
      </c>
      <c r="R27" s="38">
        <f>'２月'!$Q$7</f>
        <v>38</v>
      </c>
      <c r="S27" s="41">
        <f t="shared" si="31"/>
        <v>11</v>
      </c>
      <c r="T27" s="42">
        <f>'２月'!$S$7</f>
        <v>8</v>
      </c>
      <c r="U27" s="38">
        <f>'２月'!$T$7</f>
        <v>43</v>
      </c>
      <c r="V27" s="41">
        <f t="shared" si="23"/>
        <v>-35</v>
      </c>
      <c r="X27" s="153"/>
      <c r="Y27" s="74">
        <f>Q29</f>
        <v>40</v>
      </c>
      <c r="Z27" s="74">
        <f t="shared" si="4"/>
        <v>33</v>
      </c>
      <c r="AA27" s="74">
        <f t="shared" si="5"/>
        <v>7</v>
      </c>
      <c r="AB27" s="74">
        <f t="shared" si="6"/>
        <v>11</v>
      </c>
      <c r="AC27" s="74">
        <f t="shared" si="7"/>
        <v>42</v>
      </c>
      <c r="AD27" s="74">
        <f t="shared" si="8"/>
        <v>-31</v>
      </c>
      <c r="AE27" s="74">
        <f t="shared" si="10"/>
        <v>-24</v>
      </c>
      <c r="AG27" s="153"/>
      <c r="AH27" s="152"/>
      <c r="AI27" s="152"/>
      <c r="AJ27" s="152"/>
      <c r="AK27" s="152"/>
      <c r="AL27" s="152"/>
      <c r="AM27" s="152"/>
      <c r="AN27" s="152"/>
    </row>
    <row r="28" spans="1:40" s="5" customFormat="1" ht="19.5" customHeight="1" thickTop="1" x14ac:dyDescent="0.15">
      <c r="A28" s="185">
        <v>3</v>
      </c>
      <c r="B28" s="186">
        <f>SUM(D28:D29)</f>
        <v>47647</v>
      </c>
      <c r="C28" s="43" t="s">
        <v>56</v>
      </c>
      <c r="D28" s="44">
        <f t="shared" si="30"/>
        <v>22426</v>
      </c>
      <c r="E28" s="44">
        <f>'３月'!E6</f>
        <v>-17</v>
      </c>
      <c r="F28" s="182">
        <f>SUM('３月'!$F$6:$F$7)</f>
        <v>21414</v>
      </c>
      <c r="G28" s="182">
        <f>SUM('３月'!$G$6:$G$7)</f>
        <v>-23</v>
      </c>
      <c r="H28" s="44">
        <f>'３月'!$D$8</f>
        <v>2372</v>
      </c>
      <c r="I28" s="44">
        <f>'３月'!$D$10</f>
        <v>8271</v>
      </c>
      <c r="J28" s="44">
        <f>'３月'!$D$12</f>
        <v>2019</v>
      </c>
      <c r="K28" s="44">
        <f>'３月'!$D$14</f>
        <v>2154</v>
      </c>
      <c r="L28" s="44">
        <f>'３月'!$D$16</f>
        <v>1304</v>
      </c>
      <c r="M28" s="44">
        <f>'３月'!$D$18</f>
        <v>321</v>
      </c>
      <c r="N28" s="44">
        <f>'３月'!$D$20</f>
        <v>328</v>
      </c>
      <c r="O28" s="44">
        <f>'３月'!$D$22</f>
        <v>1692</v>
      </c>
      <c r="P28" s="45">
        <f>'３月'!$D$24</f>
        <v>3965</v>
      </c>
      <c r="Q28" s="46">
        <f>'３月'!$L$6</f>
        <v>56</v>
      </c>
      <c r="R28" s="44">
        <f>'３月'!$Q$6</f>
        <v>43</v>
      </c>
      <c r="S28" s="47">
        <f t="shared" si="31"/>
        <v>13</v>
      </c>
      <c r="T28" s="48">
        <f>'３月'!$S$6</f>
        <v>7</v>
      </c>
      <c r="U28" s="44">
        <f>'３月'!$T$6</f>
        <v>37</v>
      </c>
      <c r="V28" s="47">
        <f t="shared" si="23"/>
        <v>-30</v>
      </c>
      <c r="X28" s="153" t="s">
        <v>72</v>
      </c>
      <c r="Y28" s="74"/>
      <c r="Z28" s="74"/>
      <c r="AA28" s="74">
        <f t="shared" si="5"/>
        <v>0</v>
      </c>
      <c r="AB28" s="74"/>
      <c r="AC28" s="74"/>
      <c r="AD28" s="74">
        <f t="shared" si="8"/>
        <v>0</v>
      </c>
      <c r="AE28" s="74">
        <f t="shared" si="10"/>
        <v>0</v>
      </c>
      <c r="AG28" s="153" t="s">
        <v>72</v>
      </c>
      <c r="AH28" s="151">
        <f>Y28+Y29</f>
        <v>0</v>
      </c>
      <c r="AI28" s="151">
        <f t="shared" ref="AI28" si="74">Z28+Z29</f>
        <v>0</v>
      </c>
      <c r="AJ28" s="151">
        <f t="shared" ref="AJ28" si="75">AA28+AA29</f>
        <v>0</v>
      </c>
      <c r="AK28" s="151">
        <f t="shared" ref="AK28" si="76">AB28+AB29</f>
        <v>0</v>
      </c>
      <c r="AL28" s="151">
        <f t="shared" ref="AL28" si="77">AC28+AC29</f>
        <v>0</v>
      </c>
      <c r="AM28" s="151">
        <f t="shared" ref="AM28:AN28" si="78">AD28+AD29</f>
        <v>0</v>
      </c>
      <c r="AN28" s="151">
        <f t="shared" si="78"/>
        <v>0</v>
      </c>
    </row>
    <row r="29" spans="1:40" s="5" customFormat="1" ht="19.5" customHeight="1" thickBot="1" x14ac:dyDescent="0.2">
      <c r="A29" s="189"/>
      <c r="B29" s="191"/>
      <c r="C29" s="49" t="s">
        <v>57</v>
      </c>
      <c r="D29" s="50">
        <f t="shared" si="30"/>
        <v>25221</v>
      </c>
      <c r="E29" s="50">
        <f>'３月'!E7</f>
        <v>-24</v>
      </c>
      <c r="F29" s="190">
        <f>IF('４月'!$H$6=0,0,'４月'!$D$8)</f>
        <v>2413</v>
      </c>
      <c r="G29" s="190">
        <f>IF('４月'!$H$6=0,0,'４月'!$D$8)</f>
        <v>2413</v>
      </c>
      <c r="H29" s="50">
        <f>'３月'!$D$9</f>
        <v>2840</v>
      </c>
      <c r="I29" s="50">
        <f>'３月'!$D$11</f>
        <v>9363</v>
      </c>
      <c r="J29" s="50">
        <f>'３月'!$D$13</f>
        <v>2360</v>
      </c>
      <c r="K29" s="50">
        <f>'３月'!$D$15</f>
        <v>2290</v>
      </c>
      <c r="L29" s="50">
        <f>'３月'!$D$17</f>
        <v>1360</v>
      </c>
      <c r="M29" s="50">
        <f>'３月'!$D$19</f>
        <v>314</v>
      </c>
      <c r="N29" s="50">
        <f>'３月'!$D$21</f>
        <v>398</v>
      </c>
      <c r="O29" s="50">
        <f>'３月'!$D$23</f>
        <v>2009</v>
      </c>
      <c r="P29" s="51">
        <f>'３月'!$D$25</f>
        <v>4287</v>
      </c>
      <c r="Q29" s="52">
        <f>'３月'!$L$7</f>
        <v>40</v>
      </c>
      <c r="R29" s="50">
        <f>'３月'!$Q$7</f>
        <v>33</v>
      </c>
      <c r="S29" s="53">
        <f t="shared" si="31"/>
        <v>7</v>
      </c>
      <c r="T29" s="54">
        <f>'３月'!$S$7</f>
        <v>11</v>
      </c>
      <c r="U29" s="50">
        <f>'３月'!$T$7</f>
        <v>42</v>
      </c>
      <c r="V29" s="53">
        <f t="shared" si="23"/>
        <v>-31</v>
      </c>
      <c r="X29" s="153"/>
      <c r="Y29" s="74"/>
      <c r="Z29" s="74"/>
      <c r="AA29" s="74">
        <f t="shared" si="5"/>
        <v>0</v>
      </c>
      <c r="AB29" s="74"/>
      <c r="AC29" s="74"/>
      <c r="AD29" s="74">
        <f>AB29-AC29</f>
        <v>0</v>
      </c>
      <c r="AE29" s="74">
        <f t="shared" si="10"/>
        <v>0</v>
      </c>
      <c r="AG29" s="153"/>
      <c r="AH29" s="152"/>
      <c r="AI29" s="152"/>
      <c r="AJ29" s="152"/>
      <c r="AK29" s="152"/>
      <c r="AL29" s="152"/>
      <c r="AM29" s="152"/>
      <c r="AN29" s="152"/>
    </row>
    <row r="30" spans="1:40" x14ac:dyDescent="0.15">
      <c r="C30" s="9"/>
      <c r="O30" s="192" t="s">
        <v>82</v>
      </c>
      <c r="P30" s="131" t="s">
        <v>83</v>
      </c>
      <c r="Q30" s="132">
        <f>SUM(Q6,Q8,Q10,Q12,Q14,Q16,Q18,Q20,Q22,Q24,Q26,Q28)</f>
        <v>807</v>
      </c>
      <c r="R30" s="133">
        <f>SUM(R6,R8,R10,R12,R14,R16,R18,R20,R22,R24,R26,R28)</f>
        <v>912</v>
      </c>
      <c r="S30" s="134">
        <f t="shared" ref="S30:V31" si="79">SUM(S6,S8,S10,S12,S14,S16,S18,S20,S22,S24,S26,S28)</f>
        <v>-105</v>
      </c>
      <c r="T30" s="135">
        <f t="shared" si="79"/>
        <v>107</v>
      </c>
      <c r="U30" s="133">
        <f>SUM(U6,U8,U10,U12,U14,U16,U18,U20,U22,U24,U26,U28)</f>
        <v>478</v>
      </c>
      <c r="V30" s="134">
        <f t="shared" si="79"/>
        <v>-371</v>
      </c>
      <c r="X30" s="75" t="s">
        <v>73</v>
      </c>
      <c r="Y30" s="8">
        <f>SUM(Y6:Y29)</f>
        <v>1178</v>
      </c>
      <c r="Z30" s="8">
        <f t="shared" ref="Z30:AD30" si="80">SUM(Z6:Z29)</f>
        <v>1191</v>
      </c>
      <c r="AA30" s="8">
        <f t="shared" si="80"/>
        <v>-13</v>
      </c>
      <c r="AB30" s="8">
        <f t="shared" si="80"/>
        <v>192</v>
      </c>
      <c r="AC30" s="8">
        <f t="shared" si="80"/>
        <v>822</v>
      </c>
      <c r="AD30" s="8">
        <f t="shared" si="80"/>
        <v>-630</v>
      </c>
      <c r="AE30" s="8">
        <f>SUM(AE6:AE29)</f>
        <v>-643</v>
      </c>
      <c r="AG30" s="75" t="s">
        <v>73</v>
      </c>
      <c r="AH30" s="8">
        <f>SUM(AH6:AH29)</f>
        <v>1178</v>
      </c>
      <c r="AI30" s="8">
        <f t="shared" ref="AI30:AM30" si="81">SUM(AI6:AI29)</f>
        <v>1191</v>
      </c>
      <c r="AJ30" s="8">
        <f t="shared" si="81"/>
        <v>-13</v>
      </c>
      <c r="AK30" s="8">
        <f t="shared" si="81"/>
        <v>192</v>
      </c>
      <c r="AL30" s="8">
        <f t="shared" si="81"/>
        <v>822</v>
      </c>
      <c r="AM30" s="8">
        <f t="shared" si="81"/>
        <v>-630</v>
      </c>
      <c r="AN30" s="8">
        <f>SUM(AN6:AN29)</f>
        <v>-643</v>
      </c>
    </row>
    <row r="31" spans="1:40" x14ac:dyDescent="0.15">
      <c r="C31" s="9"/>
      <c r="D31" s="9"/>
      <c r="O31" s="193"/>
      <c r="P31" s="136" t="s">
        <v>84</v>
      </c>
      <c r="Q31" s="137">
        <f>SUM(Q7,Q9,Q11,Q13,Q15,Q17,Q19,Q21,Q23,Q25,Q27,Q29)</f>
        <v>638</v>
      </c>
      <c r="R31" s="138">
        <f>SUM(R7,R9,R11,R13,R15,R17,R19,R21,R23,R25,R27,R29)</f>
        <v>756</v>
      </c>
      <c r="S31" s="139">
        <f t="shared" si="79"/>
        <v>-118</v>
      </c>
      <c r="T31" s="140">
        <f t="shared" si="79"/>
        <v>104</v>
      </c>
      <c r="U31" s="138">
        <f>SUM(U7,U9,U11,U13,U15,U17,U19,U21,U23,U25,U27,U29)</f>
        <v>418</v>
      </c>
      <c r="V31" s="139">
        <f t="shared" si="79"/>
        <v>-314</v>
      </c>
      <c r="Y31" s="8">
        <f>SUM(Y6,Y8,Y10,Y12,Y14,Y16,Y18,Y20,Y22,Y24,Y26,Y28)</f>
        <v>647</v>
      </c>
      <c r="Z31" s="8">
        <f t="shared" ref="Z31:AD32" si="82">SUM(Z6,Z8,Z10,Z12,Z14,Z16,Z18,Z20,Z22,Z24,Z26,Z28)</f>
        <v>660</v>
      </c>
      <c r="AA31" s="8">
        <f t="shared" si="82"/>
        <v>-13</v>
      </c>
      <c r="AB31" s="8">
        <f t="shared" si="82"/>
        <v>99</v>
      </c>
      <c r="AC31" s="8">
        <f t="shared" si="82"/>
        <v>432</v>
      </c>
      <c r="AD31" s="8">
        <f t="shared" si="82"/>
        <v>-333</v>
      </c>
      <c r="AE31" s="8">
        <f t="shared" ref="AE31" si="83">SUM(AE6,AE8,AE10,AE12,AE14,AE16,AE18,AE20,AE22,AE24,AE26,AE28)</f>
        <v>-346</v>
      </c>
    </row>
    <row r="32" spans="1:40" ht="14.25" thickBot="1" x14ac:dyDescent="0.2">
      <c r="C32" s="9"/>
      <c r="D32" s="9"/>
      <c r="O32" s="194"/>
      <c r="P32" s="141" t="s">
        <v>85</v>
      </c>
      <c r="Q32" s="142">
        <f>Q30+Q31</f>
        <v>1445</v>
      </c>
      <c r="R32" s="143">
        <f>R30+R31</f>
        <v>1668</v>
      </c>
      <c r="S32" s="144">
        <f t="shared" ref="S32:V32" si="84">S30+S31</f>
        <v>-223</v>
      </c>
      <c r="T32" s="145">
        <f t="shared" si="84"/>
        <v>211</v>
      </c>
      <c r="U32" s="143">
        <f t="shared" si="84"/>
        <v>896</v>
      </c>
      <c r="V32" s="144">
        <f t="shared" si="84"/>
        <v>-685</v>
      </c>
      <c r="Y32" s="8">
        <f>SUM(Y7,Y9,Y11,Y13,Y15,Y17,Y19,Y21,Y23,Y25,Y27,Y29)</f>
        <v>531</v>
      </c>
      <c r="Z32" s="8">
        <f t="shared" si="82"/>
        <v>531</v>
      </c>
      <c r="AA32" s="8">
        <f t="shared" si="82"/>
        <v>0</v>
      </c>
      <c r="AB32" s="8">
        <f t="shared" si="82"/>
        <v>93</v>
      </c>
      <c r="AC32" s="8">
        <f t="shared" si="82"/>
        <v>390</v>
      </c>
      <c r="AD32" s="8">
        <f t="shared" si="82"/>
        <v>-297</v>
      </c>
      <c r="AE32" s="8">
        <f t="shared" ref="AE32" si="85">SUM(AE7,AE9,AE11,AE13,AE15,AE17,AE19,AE21,AE23,AE25,AE27,AE29)</f>
        <v>-297</v>
      </c>
    </row>
    <row r="33" spans="3:22" x14ac:dyDescent="0.15">
      <c r="C33" s="9"/>
      <c r="D33" s="9"/>
      <c r="Q33" s="8">
        <f>SUM(Q6:Q29)</f>
        <v>1445</v>
      </c>
      <c r="R33" s="8">
        <f t="shared" ref="R33:V33" si="86">SUM(R6:R29)</f>
        <v>1668</v>
      </c>
      <c r="S33" s="8">
        <f t="shared" si="86"/>
        <v>-223</v>
      </c>
      <c r="T33" s="8">
        <f t="shared" si="86"/>
        <v>211</v>
      </c>
      <c r="U33" s="8">
        <f t="shared" si="86"/>
        <v>896</v>
      </c>
      <c r="V33" s="8">
        <f t="shared" si="86"/>
        <v>-685</v>
      </c>
    </row>
    <row r="34" spans="3:22" x14ac:dyDescent="0.15">
      <c r="C34" s="9"/>
      <c r="D34" s="9"/>
    </row>
    <row r="35" spans="3:22" x14ac:dyDescent="0.15">
      <c r="C35" s="9"/>
      <c r="D35" s="9"/>
    </row>
    <row r="36" spans="3:22" x14ac:dyDescent="0.15">
      <c r="C36" s="9"/>
      <c r="D36" s="9"/>
    </row>
  </sheetData>
  <mergeCells count="170"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W8" sqref="W8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3"/>
      <c r="G1" s="3"/>
    </row>
    <row r="2" spans="1:24" ht="22.5" customHeight="1" thickBot="1" x14ac:dyDescent="0.2">
      <c r="B2" s="239" t="s">
        <v>88</v>
      </c>
      <c r="C2" s="239"/>
      <c r="D2" s="239"/>
      <c r="E2" s="239"/>
      <c r="F2" s="2"/>
      <c r="G2" s="2"/>
      <c r="K2" s="232" t="s">
        <v>86</v>
      </c>
      <c r="L2" s="232"/>
      <c r="M2" s="232"/>
      <c r="O2" s="232" t="s">
        <v>22</v>
      </c>
      <c r="P2" s="232"/>
      <c r="Q2" s="232"/>
      <c r="R2" s="232"/>
      <c r="S2" s="10">
        <f>B6/F6</f>
        <v>2.2441676735756113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48290</v>
      </c>
      <c r="C6" s="57" t="s">
        <v>10</v>
      </c>
      <c r="D6" s="82">
        <f>SUMIF(C8:C44,"男",D8:D44)</f>
        <v>22772</v>
      </c>
      <c r="E6" s="78">
        <f>H6+I6+J6+K6-M6-N6-O6-P6+S6-T6</f>
        <v>-130</v>
      </c>
      <c r="F6" s="227">
        <f>X6+G6</f>
        <v>21518</v>
      </c>
      <c r="G6" s="227">
        <f>SUM(G8:G25)</f>
        <v>-33</v>
      </c>
      <c r="H6" s="82">
        <f>SUMIF(C8:C44,"男",H8:H44)</f>
        <v>121</v>
      </c>
      <c r="I6" s="82">
        <f>SUMIF(C8:C44,"男",I8:I44)</f>
        <v>77</v>
      </c>
      <c r="J6" s="82">
        <f>SUMIF(C8:C44,"男",J8:J44)</f>
        <v>83</v>
      </c>
      <c r="K6" s="82">
        <f>SUMIF(C8:C44,"男",K8:K44)</f>
        <v>0</v>
      </c>
      <c r="L6" s="82">
        <f>SUM(I6:K6)</f>
        <v>160</v>
      </c>
      <c r="M6" s="82">
        <f>SUMIF(C8:C44,"男",M8:M44)</f>
        <v>121</v>
      </c>
      <c r="N6" s="82">
        <f>SUMIF(C8:C44,"男",N8:N44)</f>
        <v>128</v>
      </c>
      <c r="O6" s="82">
        <f>SUMIF(C8:C44,"男",O8:O44)</f>
        <v>124</v>
      </c>
      <c r="P6" s="82">
        <f>SUMIF(C8:C44,"男",P8:P44)</f>
        <v>0</v>
      </c>
      <c r="Q6" s="82">
        <f>SUM(N6:P6)</f>
        <v>252</v>
      </c>
      <c r="R6" s="82">
        <f>SUM(L6-Q6)</f>
        <v>-92</v>
      </c>
      <c r="S6" s="82">
        <f>SUMIF(C8:C44,"男",S8:S44)</f>
        <v>8</v>
      </c>
      <c r="T6" s="82">
        <f>SUMIF(C8:C44,"男",T8:T44)</f>
        <v>46</v>
      </c>
      <c r="U6" s="58">
        <f>SUM(S6-T6)</f>
        <v>-38</v>
      </c>
      <c r="V6" s="199" t="s">
        <v>0</v>
      </c>
      <c r="W6" s="59">
        <v>22902</v>
      </c>
      <c r="X6" s="209">
        <v>21551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25518</v>
      </c>
      <c r="E7" s="78">
        <f>H7+I7+J7+K7-M7-N7-O7-P7+S7-T7</f>
        <v>-135</v>
      </c>
      <c r="F7" s="228"/>
      <c r="G7" s="228"/>
      <c r="H7" s="83">
        <f>SUMIF(C8:C45,"女",H8:H45)</f>
        <v>134</v>
      </c>
      <c r="I7" s="83">
        <f>SUMIF(C8:C45,"女",I8:I45)</f>
        <v>60</v>
      </c>
      <c r="J7" s="83">
        <f>SUMIF(C8:C45,"女",J8:J45)</f>
        <v>47</v>
      </c>
      <c r="K7" s="83">
        <f>SUMIF(C8:C45,"女",K8:K45)</f>
        <v>0</v>
      </c>
      <c r="L7" s="78">
        <f>SUM(I7:K7)</f>
        <v>107</v>
      </c>
      <c r="M7" s="83">
        <f>SUMIF(C8:C45,"女",M8:M45)</f>
        <v>134</v>
      </c>
      <c r="N7" s="83">
        <f>SUMIF(C8:C45,"女",N8:N45)</f>
        <v>114</v>
      </c>
      <c r="O7" s="83">
        <f>SUMIF(C8:C45,"女",O8:O45)</f>
        <v>111</v>
      </c>
      <c r="P7" s="83">
        <f>SUMIF(C8:C45,"女",P8:P45)</f>
        <v>0</v>
      </c>
      <c r="Q7" s="83">
        <f t="shared" ref="Q7:Q24" si="0">SUM(N7:P7)</f>
        <v>225</v>
      </c>
      <c r="R7" s="78">
        <f>SUM(L7-Q7)</f>
        <v>-118</v>
      </c>
      <c r="S7" s="78">
        <f>SUMIF(C8:C45,"女",S8:S45)</f>
        <v>11</v>
      </c>
      <c r="T7" s="78">
        <f>SUMIF(C8:C44,"女",T8:T45)</f>
        <v>28</v>
      </c>
      <c r="U7" s="61">
        <f>SUM(S7-T7)</f>
        <v>-17</v>
      </c>
      <c r="V7" s="200"/>
      <c r="W7" s="62">
        <v>25653</v>
      </c>
      <c r="X7" s="210"/>
    </row>
    <row r="8" spans="1:24" ht="22.5" customHeight="1" x14ac:dyDescent="0.15">
      <c r="A8" s="224" t="s">
        <v>1</v>
      </c>
      <c r="B8" s="221">
        <f>SUM(D8+D9)</f>
        <v>5305</v>
      </c>
      <c r="C8" s="63" t="s">
        <v>10</v>
      </c>
      <c r="D8" s="64">
        <f>E8+W8</f>
        <v>2413</v>
      </c>
      <c r="E8" s="78">
        <f>H8+I8+J8+K8-M8-N8-O8-P8+S8-T8</f>
        <v>-9</v>
      </c>
      <c r="F8" s="229">
        <f>X8+G8</f>
        <v>2244</v>
      </c>
      <c r="G8" s="226">
        <v>7</v>
      </c>
      <c r="H8" s="84">
        <v>8</v>
      </c>
      <c r="I8" s="84">
        <v>2</v>
      </c>
      <c r="J8" s="84">
        <v>3</v>
      </c>
      <c r="K8" s="84">
        <v>0</v>
      </c>
      <c r="L8" s="78">
        <f>SUM(I8:K8)</f>
        <v>5</v>
      </c>
      <c r="M8" s="84">
        <v>3</v>
      </c>
      <c r="N8" s="84">
        <v>6</v>
      </c>
      <c r="O8" s="84">
        <v>9</v>
      </c>
      <c r="P8" s="84">
        <v>0</v>
      </c>
      <c r="Q8" s="78">
        <f t="shared" si="0"/>
        <v>15</v>
      </c>
      <c r="R8" s="78">
        <f>SUM(L8-Q8)</f>
        <v>-10</v>
      </c>
      <c r="S8" s="84">
        <v>1</v>
      </c>
      <c r="T8" s="84">
        <v>5</v>
      </c>
      <c r="U8" s="65">
        <f>SUM(S8-T8)</f>
        <v>-4</v>
      </c>
      <c r="V8" s="201" t="s">
        <v>1</v>
      </c>
      <c r="W8" s="66">
        <v>2422</v>
      </c>
      <c r="X8" s="211">
        <v>2237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1">E9+W9</f>
        <v>2892</v>
      </c>
      <c r="E9" s="78">
        <f>H9+I9+J9+K9-M9-N9-O9-P9+S9-T9</f>
        <v>0</v>
      </c>
      <c r="F9" s="217"/>
      <c r="G9" s="214"/>
      <c r="H9" s="79">
        <v>16</v>
      </c>
      <c r="I9" s="79">
        <v>2</v>
      </c>
      <c r="J9" s="79">
        <v>2</v>
      </c>
      <c r="K9" s="79">
        <v>0</v>
      </c>
      <c r="L9" s="83">
        <f>SUM(I9:K9)</f>
        <v>4</v>
      </c>
      <c r="M9" s="79">
        <v>5</v>
      </c>
      <c r="N9" s="79">
        <v>10</v>
      </c>
      <c r="O9" s="79">
        <v>4</v>
      </c>
      <c r="P9" s="79">
        <v>0</v>
      </c>
      <c r="Q9" s="83">
        <f t="shared" si="0"/>
        <v>14</v>
      </c>
      <c r="R9" s="78">
        <f t="shared" ref="R9:R25" si="2">SUM(L9-Q9)</f>
        <v>-10</v>
      </c>
      <c r="S9" s="79">
        <v>0</v>
      </c>
      <c r="T9" s="79">
        <v>1</v>
      </c>
      <c r="U9" s="65">
        <f t="shared" ref="U9:U25" si="3">SUM(S9-T9)</f>
        <v>-1</v>
      </c>
      <c r="V9" s="195"/>
      <c r="W9" s="67">
        <v>2892</v>
      </c>
      <c r="X9" s="212"/>
    </row>
    <row r="10" spans="1:24" ht="22.5" customHeight="1" x14ac:dyDescent="0.15">
      <c r="A10" s="215" t="s">
        <v>2</v>
      </c>
      <c r="B10" s="221">
        <f>SUM(D10+D11)</f>
        <v>17708</v>
      </c>
      <c r="C10" s="60" t="s">
        <v>10</v>
      </c>
      <c r="D10" s="64">
        <f t="shared" si="1"/>
        <v>8349</v>
      </c>
      <c r="E10" s="78">
        <f t="shared" ref="E10:E25" si="4">H10+I10+J10+K10-M10-N10-O10-P10+S10-T10</f>
        <v>-65</v>
      </c>
      <c r="F10" s="216">
        <f>X10+G10</f>
        <v>7965</v>
      </c>
      <c r="G10" s="214">
        <v>-21</v>
      </c>
      <c r="H10" s="79">
        <v>50</v>
      </c>
      <c r="I10" s="79">
        <v>48</v>
      </c>
      <c r="J10" s="79">
        <v>46</v>
      </c>
      <c r="K10" s="79">
        <v>0</v>
      </c>
      <c r="L10" s="83">
        <f t="shared" ref="L10:L25" si="5">SUM(I10:K10)</f>
        <v>94</v>
      </c>
      <c r="M10" s="79">
        <v>53</v>
      </c>
      <c r="N10" s="79">
        <v>87</v>
      </c>
      <c r="O10" s="79">
        <v>62</v>
      </c>
      <c r="P10" s="79">
        <v>0</v>
      </c>
      <c r="Q10" s="83">
        <f t="shared" si="0"/>
        <v>149</v>
      </c>
      <c r="R10" s="78">
        <f t="shared" si="2"/>
        <v>-55</v>
      </c>
      <c r="S10" s="79">
        <v>6</v>
      </c>
      <c r="T10" s="79">
        <v>13</v>
      </c>
      <c r="U10" s="65">
        <f t="shared" si="3"/>
        <v>-7</v>
      </c>
      <c r="V10" s="195" t="s">
        <v>2</v>
      </c>
      <c r="W10" s="67">
        <v>8414</v>
      </c>
      <c r="X10" s="211">
        <v>7986</v>
      </c>
    </row>
    <row r="11" spans="1:24" ht="22.5" customHeight="1" x14ac:dyDescent="0.15">
      <c r="A11" s="215"/>
      <c r="B11" s="220"/>
      <c r="C11" s="60" t="s">
        <v>11</v>
      </c>
      <c r="D11" s="64">
        <f t="shared" si="1"/>
        <v>9359</v>
      </c>
      <c r="E11" s="78">
        <f t="shared" si="4"/>
        <v>-63</v>
      </c>
      <c r="F11" s="217"/>
      <c r="G11" s="214"/>
      <c r="H11" s="79">
        <v>50</v>
      </c>
      <c r="I11" s="79">
        <v>36</v>
      </c>
      <c r="J11" s="79">
        <v>20</v>
      </c>
      <c r="K11" s="79">
        <v>0</v>
      </c>
      <c r="L11" s="83">
        <f t="shared" si="5"/>
        <v>56</v>
      </c>
      <c r="M11" s="79">
        <v>53</v>
      </c>
      <c r="N11" s="79">
        <v>67</v>
      </c>
      <c r="O11" s="79">
        <v>48</v>
      </c>
      <c r="P11" s="79">
        <v>0</v>
      </c>
      <c r="Q11" s="83">
        <f t="shared" si="0"/>
        <v>115</v>
      </c>
      <c r="R11" s="78">
        <f t="shared" si="2"/>
        <v>-59</v>
      </c>
      <c r="S11" s="79">
        <v>7</v>
      </c>
      <c r="T11" s="79">
        <v>8</v>
      </c>
      <c r="U11" s="65">
        <f t="shared" si="3"/>
        <v>-1</v>
      </c>
      <c r="V11" s="195"/>
      <c r="W11" s="67">
        <v>9422</v>
      </c>
      <c r="X11" s="212"/>
    </row>
    <row r="12" spans="1:24" ht="22.5" customHeight="1" x14ac:dyDescent="0.15">
      <c r="A12" s="215" t="s">
        <v>3</v>
      </c>
      <c r="B12" s="221">
        <f>SUM(D12+D13)</f>
        <v>4482</v>
      </c>
      <c r="C12" s="60" t="s">
        <v>10</v>
      </c>
      <c r="D12" s="64">
        <f t="shared" si="1"/>
        <v>2060</v>
      </c>
      <c r="E12" s="78">
        <f t="shared" si="4"/>
        <v>-18</v>
      </c>
      <c r="F12" s="216">
        <f>X12+G12</f>
        <v>2315</v>
      </c>
      <c r="G12" s="214">
        <v>-15</v>
      </c>
      <c r="H12" s="79">
        <v>14</v>
      </c>
      <c r="I12" s="79">
        <v>10</v>
      </c>
      <c r="J12" s="79">
        <v>5</v>
      </c>
      <c r="K12" s="79">
        <v>0</v>
      </c>
      <c r="L12" s="83">
        <f t="shared" si="5"/>
        <v>15</v>
      </c>
      <c r="M12" s="79">
        <v>11</v>
      </c>
      <c r="N12" s="79">
        <v>11</v>
      </c>
      <c r="O12" s="79">
        <v>19</v>
      </c>
      <c r="P12" s="79">
        <v>0</v>
      </c>
      <c r="Q12" s="83">
        <f t="shared" si="0"/>
        <v>30</v>
      </c>
      <c r="R12" s="78">
        <f t="shared" si="2"/>
        <v>-15</v>
      </c>
      <c r="S12" s="79">
        <v>1</v>
      </c>
      <c r="T12" s="79">
        <v>7</v>
      </c>
      <c r="U12" s="65">
        <f t="shared" si="3"/>
        <v>-6</v>
      </c>
      <c r="V12" s="195" t="s">
        <v>3</v>
      </c>
      <c r="W12" s="67">
        <v>2078</v>
      </c>
      <c r="X12" s="211">
        <v>2330</v>
      </c>
    </row>
    <row r="13" spans="1:24" ht="22.5" customHeight="1" x14ac:dyDescent="0.15">
      <c r="A13" s="215"/>
      <c r="B13" s="220"/>
      <c r="C13" s="60" t="s">
        <v>11</v>
      </c>
      <c r="D13" s="64">
        <f t="shared" si="1"/>
        <v>2422</v>
      </c>
      <c r="E13" s="78">
        <f t="shared" si="4"/>
        <v>-15</v>
      </c>
      <c r="F13" s="217"/>
      <c r="G13" s="214"/>
      <c r="H13" s="79">
        <v>21</v>
      </c>
      <c r="I13" s="79">
        <v>4</v>
      </c>
      <c r="J13" s="79">
        <v>5</v>
      </c>
      <c r="K13" s="79">
        <v>0</v>
      </c>
      <c r="L13" s="83">
        <f t="shared" si="5"/>
        <v>9</v>
      </c>
      <c r="M13" s="79">
        <v>13</v>
      </c>
      <c r="N13" s="79">
        <v>12</v>
      </c>
      <c r="O13" s="79">
        <v>18</v>
      </c>
      <c r="P13" s="79">
        <v>0</v>
      </c>
      <c r="Q13" s="83">
        <f t="shared" si="0"/>
        <v>30</v>
      </c>
      <c r="R13" s="78">
        <f t="shared" si="2"/>
        <v>-21</v>
      </c>
      <c r="S13" s="79">
        <v>0</v>
      </c>
      <c r="T13" s="79">
        <v>2</v>
      </c>
      <c r="U13" s="65">
        <f t="shared" si="3"/>
        <v>-2</v>
      </c>
      <c r="V13" s="195"/>
      <c r="W13" s="67">
        <v>2437</v>
      </c>
      <c r="X13" s="212"/>
    </row>
    <row r="14" spans="1:24" ht="22.5" customHeight="1" x14ac:dyDescent="0.15">
      <c r="A14" s="215" t="s">
        <v>4</v>
      </c>
      <c r="B14" s="221">
        <f>SUM(D14+D15)</f>
        <v>4510</v>
      </c>
      <c r="C14" s="60" t="s">
        <v>10</v>
      </c>
      <c r="D14" s="64">
        <f t="shared" si="1"/>
        <v>2206</v>
      </c>
      <c r="E14" s="78">
        <f t="shared" si="4"/>
        <v>0</v>
      </c>
      <c r="F14" s="216">
        <f>X14+G14</f>
        <v>1703</v>
      </c>
      <c r="G14" s="214">
        <v>1</v>
      </c>
      <c r="H14" s="79">
        <v>19</v>
      </c>
      <c r="I14" s="79">
        <v>6</v>
      </c>
      <c r="J14" s="79">
        <v>12</v>
      </c>
      <c r="K14" s="79">
        <v>0</v>
      </c>
      <c r="L14" s="83">
        <f t="shared" si="5"/>
        <v>18</v>
      </c>
      <c r="M14" s="79">
        <v>19</v>
      </c>
      <c r="N14" s="79">
        <v>4</v>
      </c>
      <c r="O14" s="79">
        <v>8</v>
      </c>
      <c r="P14" s="79">
        <v>0</v>
      </c>
      <c r="Q14" s="83">
        <f t="shared" si="0"/>
        <v>12</v>
      </c>
      <c r="R14" s="78">
        <f t="shared" si="2"/>
        <v>6</v>
      </c>
      <c r="S14" s="79">
        <v>0</v>
      </c>
      <c r="T14" s="79">
        <v>6</v>
      </c>
      <c r="U14" s="65">
        <f t="shared" si="3"/>
        <v>-6</v>
      </c>
      <c r="V14" s="195" t="s">
        <v>4</v>
      </c>
      <c r="W14" s="67">
        <v>2206</v>
      </c>
      <c r="X14" s="211">
        <v>1702</v>
      </c>
    </row>
    <row r="15" spans="1:24" ht="22.5" customHeight="1" x14ac:dyDescent="0.15">
      <c r="A15" s="215"/>
      <c r="B15" s="220"/>
      <c r="C15" s="60" t="s">
        <v>11</v>
      </c>
      <c r="D15" s="64">
        <f t="shared" si="1"/>
        <v>2304</v>
      </c>
      <c r="E15" s="78">
        <f t="shared" si="4"/>
        <v>-6</v>
      </c>
      <c r="F15" s="217"/>
      <c r="G15" s="214"/>
      <c r="H15" s="79">
        <v>13</v>
      </c>
      <c r="I15" s="79">
        <v>8</v>
      </c>
      <c r="J15" s="79">
        <v>4</v>
      </c>
      <c r="K15" s="79">
        <v>0</v>
      </c>
      <c r="L15" s="83">
        <f t="shared" si="5"/>
        <v>12</v>
      </c>
      <c r="M15" s="79">
        <v>17</v>
      </c>
      <c r="N15" s="79">
        <v>5</v>
      </c>
      <c r="O15" s="79">
        <v>7</v>
      </c>
      <c r="P15" s="79">
        <v>0</v>
      </c>
      <c r="Q15" s="83">
        <f t="shared" si="0"/>
        <v>12</v>
      </c>
      <c r="R15" s="78">
        <f t="shared" si="2"/>
        <v>0</v>
      </c>
      <c r="S15" s="79">
        <v>0</v>
      </c>
      <c r="T15" s="79">
        <v>2</v>
      </c>
      <c r="U15" s="65">
        <f t="shared" si="3"/>
        <v>-2</v>
      </c>
      <c r="V15" s="195"/>
      <c r="W15" s="67">
        <v>2310</v>
      </c>
      <c r="X15" s="212"/>
    </row>
    <row r="16" spans="1:24" ht="22.5" customHeight="1" x14ac:dyDescent="0.15">
      <c r="A16" s="215" t="s">
        <v>5</v>
      </c>
      <c r="B16" s="221">
        <f>SUM(D16+D17)</f>
        <v>2746</v>
      </c>
      <c r="C16" s="60" t="s">
        <v>10</v>
      </c>
      <c r="D16" s="64">
        <f t="shared" si="1"/>
        <v>1350</v>
      </c>
      <c r="E16" s="78">
        <f t="shared" si="4"/>
        <v>-5</v>
      </c>
      <c r="F16" s="216">
        <f>X16+G16</f>
        <v>1379</v>
      </c>
      <c r="G16" s="214">
        <v>-3</v>
      </c>
      <c r="H16" s="79">
        <v>10</v>
      </c>
      <c r="I16" s="79">
        <v>1</v>
      </c>
      <c r="J16" s="79">
        <v>3</v>
      </c>
      <c r="K16" s="79">
        <v>0</v>
      </c>
      <c r="L16" s="83">
        <f t="shared" si="5"/>
        <v>4</v>
      </c>
      <c r="M16" s="79">
        <v>10</v>
      </c>
      <c r="N16" s="79">
        <v>3</v>
      </c>
      <c r="O16" s="79">
        <v>6</v>
      </c>
      <c r="P16" s="79">
        <v>0</v>
      </c>
      <c r="Q16" s="83">
        <f t="shared" si="0"/>
        <v>9</v>
      </c>
      <c r="R16" s="78">
        <f t="shared" si="2"/>
        <v>-5</v>
      </c>
      <c r="S16" s="79">
        <v>0</v>
      </c>
      <c r="T16" s="79">
        <v>0</v>
      </c>
      <c r="U16" s="65">
        <f t="shared" si="3"/>
        <v>0</v>
      </c>
      <c r="V16" s="195" t="s">
        <v>5</v>
      </c>
      <c r="W16" s="67">
        <v>1355</v>
      </c>
      <c r="X16" s="211">
        <v>1382</v>
      </c>
    </row>
    <row r="17" spans="1:24" ht="22.5" customHeight="1" x14ac:dyDescent="0.15">
      <c r="A17" s="215"/>
      <c r="B17" s="220"/>
      <c r="C17" s="60" t="s">
        <v>11</v>
      </c>
      <c r="D17" s="64">
        <f t="shared" si="1"/>
        <v>1396</v>
      </c>
      <c r="E17" s="78">
        <f t="shared" si="4"/>
        <v>-18</v>
      </c>
      <c r="F17" s="217"/>
      <c r="G17" s="214"/>
      <c r="H17" s="79">
        <v>9</v>
      </c>
      <c r="I17" s="79">
        <v>1</v>
      </c>
      <c r="J17" s="79">
        <v>0</v>
      </c>
      <c r="K17" s="79">
        <v>0</v>
      </c>
      <c r="L17" s="83">
        <f t="shared" si="5"/>
        <v>1</v>
      </c>
      <c r="M17" s="79">
        <v>18</v>
      </c>
      <c r="N17" s="79">
        <v>2</v>
      </c>
      <c r="O17" s="79">
        <v>6</v>
      </c>
      <c r="P17" s="79">
        <v>0</v>
      </c>
      <c r="Q17" s="83">
        <f t="shared" si="0"/>
        <v>8</v>
      </c>
      <c r="R17" s="78">
        <f t="shared" si="2"/>
        <v>-7</v>
      </c>
      <c r="S17" s="79">
        <v>0</v>
      </c>
      <c r="T17" s="79">
        <v>2</v>
      </c>
      <c r="U17" s="65">
        <f t="shared" si="3"/>
        <v>-2</v>
      </c>
      <c r="V17" s="195"/>
      <c r="W17" s="67">
        <v>1414</v>
      </c>
      <c r="X17" s="212"/>
    </row>
    <row r="18" spans="1:24" ht="22.5" customHeight="1" x14ac:dyDescent="0.15">
      <c r="A18" s="215" t="s">
        <v>6</v>
      </c>
      <c r="B18" s="221">
        <f>SUM(D18+D19)</f>
        <v>657</v>
      </c>
      <c r="C18" s="60" t="s">
        <v>10</v>
      </c>
      <c r="D18" s="64">
        <f t="shared" si="1"/>
        <v>331</v>
      </c>
      <c r="E18" s="78">
        <f t="shared" si="4"/>
        <v>-1</v>
      </c>
      <c r="F18" s="216">
        <f>X18+G18</f>
        <v>325</v>
      </c>
      <c r="G18" s="214">
        <v>-1</v>
      </c>
      <c r="H18" s="79">
        <v>2</v>
      </c>
      <c r="I18" s="79">
        <v>1</v>
      </c>
      <c r="J18" s="79">
        <v>0</v>
      </c>
      <c r="K18" s="79">
        <v>0</v>
      </c>
      <c r="L18" s="83">
        <f t="shared" si="5"/>
        <v>1</v>
      </c>
      <c r="M18" s="79">
        <v>4</v>
      </c>
      <c r="N18" s="79">
        <v>0</v>
      </c>
      <c r="O18" s="79">
        <v>0</v>
      </c>
      <c r="P18" s="79">
        <v>0</v>
      </c>
      <c r="Q18" s="83">
        <f t="shared" si="0"/>
        <v>0</v>
      </c>
      <c r="R18" s="78">
        <f t="shared" si="2"/>
        <v>1</v>
      </c>
      <c r="S18" s="79">
        <v>0</v>
      </c>
      <c r="T18" s="79">
        <v>0</v>
      </c>
      <c r="U18" s="65">
        <f t="shared" si="3"/>
        <v>0</v>
      </c>
      <c r="V18" s="195" t="s">
        <v>6</v>
      </c>
      <c r="W18" s="67">
        <v>332</v>
      </c>
      <c r="X18" s="211">
        <v>326</v>
      </c>
    </row>
    <row r="19" spans="1:24" ht="22.5" customHeight="1" x14ac:dyDescent="0.15">
      <c r="A19" s="215"/>
      <c r="B19" s="220"/>
      <c r="C19" s="60" t="s">
        <v>11</v>
      </c>
      <c r="D19" s="64">
        <f t="shared" si="1"/>
        <v>326</v>
      </c>
      <c r="E19" s="78">
        <f t="shared" si="4"/>
        <v>-5</v>
      </c>
      <c r="F19" s="217"/>
      <c r="G19" s="214"/>
      <c r="H19" s="79">
        <v>3</v>
      </c>
      <c r="I19" s="79">
        <v>1</v>
      </c>
      <c r="J19" s="79">
        <v>0</v>
      </c>
      <c r="K19" s="79">
        <v>0</v>
      </c>
      <c r="L19" s="83">
        <f t="shared" si="5"/>
        <v>1</v>
      </c>
      <c r="M19" s="79">
        <v>5</v>
      </c>
      <c r="N19" s="79">
        <v>2</v>
      </c>
      <c r="O19" s="79">
        <v>1</v>
      </c>
      <c r="P19" s="79">
        <v>0</v>
      </c>
      <c r="Q19" s="83">
        <f t="shared" si="0"/>
        <v>3</v>
      </c>
      <c r="R19" s="78">
        <f t="shared" si="2"/>
        <v>-2</v>
      </c>
      <c r="S19" s="79">
        <v>0</v>
      </c>
      <c r="T19" s="79">
        <v>1</v>
      </c>
      <c r="U19" s="65">
        <f t="shared" si="3"/>
        <v>-1</v>
      </c>
      <c r="V19" s="195"/>
      <c r="W19" s="67">
        <v>331</v>
      </c>
      <c r="X19" s="212"/>
    </row>
    <row r="20" spans="1:24" ht="22.5" customHeight="1" x14ac:dyDescent="0.15">
      <c r="A20" s="215" t="s">
        <v>7</v>
      </c>
      <c r="B20" s="221">
        <f>SUM(D20+D21)</f>
        <v>749</v>
      </c>
      <c r="C20" s="60" t="s">
        <v>10</v>
      </c>
      <c r="D20" s="64">
        <f t="shared" si="1"/>
        <v>341</v>
      </c>
      <c r="E20" s="78">
        <f t="shared" si="4"/>
        <v>-4</v>
      </c>
      <c r="F20" s="216">
        <f>X20+G20</f>
        <v>383</v>
      </c>
      <c r="G20" s="214">
        <v>-2</v>
      </c>
      <c r="H20" s="79">
        <v>0</v>
      </c>
      <c r="I20" s="79">
        <v>1</v>
      </c>
      <c r="J20" s="79">
        <v>0</v>
      </c>
      <c r="K20" s="79">
        <v>0</v>
      </c>
      <c r="L20" s="83">
        <f t="shared" si="5"/>
        <v>1</v>
      </c>
      <c r="M20" s="79">
        <v>1</v>
      </c>
      <c r="N20" s="79">
        <v>0</v>
      </c>
      <c r="O20" s="79">
        <v>2</v>
      </c>
      <c r="P20" s="79">
        <v>0</v>
      </c>
      <c r="Q20" s="83">
        <f t="shared" si="0"/>
        <v>2</v>
      </c>
      <c r="R20" s="78">
        <f t="shared" si="2"/>
        <v>-1</v>
      </c>
      <c r="S20" s="79">
        <v>0</v>
      </c>
      <c r="T20" s="79">
        <v>2</v>
      </c>
      <c r="U20" s="65">
        <f t="shared" si="3"/>
        <v>-2</v>
      </c>
      <c r="V20" s="195" t="s">
        <v>7</v>
      </c>
      <c r="W20" s="67">
        <v>345</v>
      </c>
      <c r="X20" s="211">
        <v>385</v>
      </c>
    </row>
    <row r="21" spans="1:24" ht="22.5" customHeight="1" x14ac:dyDescent="0.15">
      <c r="A21" s="215"/>
      <c r="B21" s="220"/>
      <c r="C21" s="60" t="s">
        <v>11</v>
      </c>
      <c r="D21" s="64">
        <f t="shared" si="1"/>
        <v>408</v>
      </c>
      <c r="E21" s="78">
        <f t="shared" si="4"/>
        <v>-3</v>
      </c>
      <c r="F21" s="217"/>
      <c r="G21" s="214"/>
      <c r="H21" s="79">
        <v>0</v>
      </c>
      <c r="I21" s="79">
        <v>1</v>
      </c>
      <c r="J21" s="79">
        <v>0</v>
      </c>
      <c r="K21" s="79">
        <v>0</v>
      </c>
      <c r="L21" s="83">
        <f t="shared" si="5"/>
        <v>1</v>
      </c>
      <c r="M21" s="79">
        <v>1</v>
      </c>
      <c r="N21" s="79">
        <v>0</v>
      </c>
      <c r="O21" s="79">
        <v>1</v>
      </c>
      <c r="P21" s="79">
        <v>0</v>
      </c>
      <c r="Q21" s="83">
        <f t="shared" si="0"/>
        <v>1</v>
      </c>
      <c r="R21" s="78">
        <f t="shared" si="2"/>
        <v>0</v>
      </c>
      <c r="S21" s="79">
        <v>1</v>
      </c>
      <c r="T21" s="79">
        <v>3</v>
      </c>
      <c r="U21" s="65">
        <f t="shared" si="3"/>
        <v>-2</v>
      </c>
      <c r="V21" s="195"/>
      <c r="W21" s="67">
        <v>411</v>
      </c>
      <c r="X21" s="212"/>
    </row>
    <row r="22" spans="1:24" ht="22.5" customHeight="1" x14ac:dyDescent="0.15">
      <c r="A22" s="215" t="s">
        <v>8</v>
      </c>
      <c r="B22" s="221">
        <f>SUM(D22+D23)</f>
        <v>3755</v>
      </c>
      <c r="C22" s="60" t="s">
        <v>10</v>
      </c>
      <c r="D22" s="64">
        <f t="shared" si="1"/>
        <v>1725</v>
      </c>
      <c r="E22" s="78">
        <f t="shared" si="4"/>
        <v>-12</v>
      </c>
      <c r="F22" s="216">
        <f>X22+G22</f>
        <v>1543</v>
      </c>
      <c r="G22" s="214">
        <v>-1</v>
      </c>
      <c r="H22" s="79">
        <v>3</v>
      </c>
      <c r="I22" s="79">
        <v>1</v>
      </c>
      <c r="J22" s="79">
        <v>6</v>
      </c>
      <c r="K22" s="79">
        <v>0</v>
      </c>
      <c r="L22" s="83">
        <f t="shared" si="5"/>
        <v>7</v>
      </c>
      <c r="M22" s="79">
        <v>4</v>
      </c>
      <c r="N22" s="79">
        <v>6</v>
      </c>
      <c r="O22" s="79">
        <v>7</v>
      </c>
      <c r="P22" s="79">
        <v>0</v>
      </c>
      <c r="Q22" s="83">
        <f t="shared" si="0"/>
        <v>13</v>
      </c>
      <c r="R22" s="78">
        <f t="shared" si="2"/>
        <v>-6</v>
      </c>
      <c r="S22" s="79">
        <v>0</v>
      </c>
      <c r="T22" s="79">
        <v>5</v>
      </c>
      <c r="U22" s="65">
        <f t="shared" si="3"/>
        <v>-5</v>
      </c>
      <c r="V22" s="195" t="s">
        <v>8</v>
      </c>
      <c r="W22" s="67">
        <v>1737</v>
      </c>
      <c r="X22" s="211">
        <v>1544</v>
      </c>
    </row>
    <row r="23" spans="1:24" ht="22.5" customHeight="1" x14ac:dyDescent="0.15">
      <c r="A23" s="215"/>
      <c r="B23" s="220"/>
      <c r="C23" s="60" t="s">
        <v>11</v>
      </c>
      <c r="D23" s="64">
        <f t="shared" si="1"/>
        <v>2030</v>
      </c>
      <c r="E23" s="78">
        <f t="shared" si="4"/>
        <v>-8</v>
      </c>
      <c r="F23" s="217"/>
      <c r="G23" s="214"/>
      <c r="H23" s="79">
        <v>8</v>
      </c>
      <c r="I23" s="79">
        <v>4</v>
      </c>
      <c r="J23" s="79">
        <v>8</v>
      </c>
      <c r="K23" s="79">
        <v>0</v>
      </c>
      <c r="L23" s="83">
        <f t="shared" si="5"/>
        <v>12</v>
      </c>
      <c r="M23" s="79">
        <v>9</v>
      </c>
      <c r="N23" s="79">
        <v>10</v>
      </c>
      <c r="O23" s="79">
        <v>7</v>
      </c>
      <c r="P23" s="79">
        <v>0</v>
      </c>
      <c r="Q23" s="83">
        <f t="shared" si="0"/>
        <v>17</v>
      </c>
      <c r="R23" s="78">
        <f t="shared" si="2"/>
        <v>-5</v>
      </c>
      <c r="S23" s="79">
        <v>0</v>
      </c>
      <c r="T23" s="79">
        <v>2</v>
      </c>
      <c r="U23" s="65">
        <f t="shared" si="3"/>
        <v>-2</v>
      </c>
      <c r="V23" s="195"/>
      <c r="W23" s="67">
        <v>2038</v>
      </c>
      <c r="X23" s="212"/>
    </row>
    <row r="24" spans="1:24" ht="22.5" customHeight="1" x14ac:dyDescent="0.15">
      <c r="A24" s="215" t="s">
        <v>9</v>
      </c>
      <c r="B24" s="221">
        <f>SUM(D24+D25)</f>
        <v>8378</v>
      </c>
      <c r="C24" s="60" t="s">
        <v>10</v>
      </c>
      <c r="D24" s="64">
        <f t="shared" si="1"/>
        <v>3997</v>
      </c>
      <c r="E24" s="78">
        <f t="shared" si="4"/>
        <v>-16</v>
      </c>
      <c r="F24" s="216">
        <f>X24+G24</f>
        <v>3661</v>
      </c>
      <c r="G24" s="214">
        <v>2</v>
      </c>
      <c r="H24" s="79">
        <v>15</v>
      </c>
      <c r="I24" s="79">
        <v>7</v>
      </c>
      <c r="J24" s="79">
        <v>8</v>
      </c>
      <c r="K24" s="79">
        <v>0</v>
      </c>
      <c r="L24" s="83">
        <f t="shared" si="5"/>
        <v>15</v>
      </c>
      <c r="M24" s="79">
        <v>16</v>
      </c>
      <c r="N24" s="79">
        <v>11</v>
      </c>
      <c r="O24" s="79">
        <v>11</v>
      </c>
      <c r="P24" s="79">
        <v>0</v>
      </c>
      <c r="Q24" s="83">
        <f t="shared" si="0"/>
        <v>22</v>
      </c>
      <c r="R24" s="78">
        <f t="shared" si="2"/>
        <v>-7</v>
      </c>
      <c r="S24" s="79">
        <v>0</v>
      </c>
      <c r="T24" s="79">
        <v>8</v>
      </c>
      <c r="U24" s="65">
        <f t="shared" si="3"/>
        <v>-8</v>
      </c>
      <c r="V24" s="195" t="s">
        <v>9</v>
      </c>
      <c r="W24" s="67">
        <v>4013</v>
      </c>
      <c r="X24" s="211">
        <v>3659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1"/>
        <v>4381</v>
      </c>
      <c r="E25" s="80">
        <f t="shared" si="4"/>
        <v>-17</v>
      </c>
      <c r="F25" s="231"/>
      <c r="G25" s="230"/>
      <c r="H25" s="81">
        <v>14</v>
      </c>
      <c r="I25" s="81">
        <v>3</v>
      </c>
      <c r="J25" s="81">
        <v>8</v>
      </c>
      <c r="K25" s="81">
        <v>0</v>
      </c>
      <c r="L25" s="70">
        <f t="shared" si="5"/>
        <v>11</v>
      </c>
      <c r="M25" s="81">
        <v>13</v>
      </c>
      <c r="N25" s="81">
        <v>6</v>
      </c>
      <c r="O25" s="81">
        <v>19</v>
      </c>
      <c r="P25" s="81">
        <v>0</v>
      </c>
      <c r="Q25" s="70">
        <f>SUM(N25:P25)</f>
        <v>25</v>
      </c>
      <c r="R25" s="80">
        <f t="shared" si="2"/>
        <v>-14</v>
      </c>
      <c r="S25" s="81">
        <v>3</v>
      </c>
      <c r="T25" s="81">
        <v>7</v>
      </c>
      <c r="U25" s="71">
        <f t="shared" si="3"/>
        <v>-4</v>
      </c>
      <c r="V25" s="202"/>
      <c r="W25" s="72">
        <v>4398</v>
      </c>
      <c r="X25" s="21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  <mergeCell ref="O2:R2"/>
    <mergeCell ref="S4:S5"/>
    <mergeCell ref="T4:T5"/>
    <mergeCell ref="B3:B5"/>
    <mergeCell ref="B1:E1"/>
    <mergeCell ref="B2:E2"/>
    <mergeCell ref="C3:D5"/>
    <mergeCell ref="F3:F5"/>
    <mergeCell ref="K2:M2"/>
    <mergeCell ref="G24:G25"/>
    <mergeCell ref="B20:B21"/>
    <mergeCell ref="G20:G21"/>
    <mergeCell ref="B22:B23"/>
    <mergeCell ref="G22:G23"/>
    <mergeCell ref="F20:F21"/>
    <mergeCell ref="F22:F23"/>
    <mergeCell ref="F24:F25"/>
    <mergeCell ref="G8:G9"/>
    <mergeCell ref="B10:B11"/>
    <mergeCell ref="G10:G11"/>
    <mergeCell ref="G6:G7"/>
    <mergeCell ref="F6:F7"/>
    <mergeCell ref="F8:F9"/>
    <mergeCell ref="F10:F11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V16:V17"/>
    <mergeCell ref="V18:V19"/>
    <mergeCell ref="V20:V21"/>
    <mergeCell ref="V3:V5"/>
    <mergeCell ref="V6:V7"/>
    <mergeCell ref="V8:V9"/>
    <mergeCell ref="V10:V11"/>
    <mergeCell ref="V12:V1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M26" sqref="M26:P2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3"/>
      <c r="G1" s="3"/>
    </row>
    <row r="2" spans="1:24" ht="22.5" customHeight="1" thickBot="1" x14ac:dyDescent="0.2">
      <c r="B2" s="239" t="s">
        <v>89</v>
      </c>
      <c r="C2" s="239"/>
      <c r="D2" s="239"/>
      <c r="E2" s="239"/>
      <c r="F2" s="2"/>
      <c r="G2" s="2"/>
      <c r="K2" s="232" t="s">
        <v>86</v>
      </c>
      <c r="L2" s="232"/>
      <c r="M2" s="232"/>
      <c r="O2" s="232" t="s">
        <v>22</v>
      </c>
      <c r="P2" s="232"/>
      <c r="Q2" s="232"/>
      <c r="R2" s="232"/>
      <c r="S2" s="10">
        <f>B6/F6</f>
        <v>2.2359951771470969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48217</v>
      </c>
      <c r="C6" s="57" t="s">
        <v>10</v>
      </c>
      <c r="D6" s="82">
        <f>SUMIF(C8:C44,"男",D8:D44)</f>
        <v>22727</v>
      </c>
      <c r="E6" s="78">
        <f>H6+I6+J6+K6-M6-N6-O6-P6+S6-T6</f>
        <v>-45</v>
      </c>
      <c r="F6" s="227">
        <f>X6+G6</f>
        <v>21564</v>
      </c>
      <c r="G6" s="227">
        <f>SUM(G8:G25)</f>
        <v>46</v>
      </c>
      <c r="H6" s="82">
        <f>SUMIF(C8:C44,"男",H8:H44)</f>
        <v>87</v>
      </c>
      <c r="I6" s="82">
        <f>SUMIF(C8:C44,"男",I8:I44)</f>
        <v>76</v>
      </c>
      <c r="J6" s="82">
        <f>SUMIF(C8:C44,"男",J8:J44)</f>
        <v>56</v>
      </c>
      <c r="K6" s="82">
        <f>SUMIF(C8:C44,"男",K8:K44)</f>
        <v>0</v>
      </c>
      <c r="L6" s="82">
        <f>SUM(I6:K6)</f>
        <v>132</v>
      </c>
      <c r="M6" s="82">
        <f>SUMIF(C8:C44,"男",M8:M44)</f>
        <v>87</v>
      </c>
      <c r="N6" s="82">
        <f>SUMIF(C8:C44,"男",N8:N44)</f>
        <v>86</v>
      </c>
      <c r="O6" s="82">
        <f>SUMIF(C8:C44,"男",O8:O44)</f>
        <v>72</v>
      </c>
      <c r="P6" s="82">
        <f>SUMIF(C8:C44,"男",P8:P44)</f>
        <v>0</v>
      </c>
      <c r="Q6" s="82">
        <f>SUM(N6:P6)</f>
        <v>158</v>
      </c>
      <c r="R6" s="82">
        <f>SUM(L6-Q6)</f>
        <v>-26</v>
      </c>
      <c r="S6" s="82">
        <f>SUMIF(C8:C44,"男",S8:S44)</f>
        <v>8</v>
      </c>
      <c r="T6" s="82">
        <f>SUMIF(C8:C44,"男",T8:T44)</f>
        <v>27</v>
      </c>
      <c r="U6" s="58">
        <f>SUM(S6-T6)</f>
        <v>-19</v>
      </c>
      <c r="V6" s="199" t="s">
        <v>0</v>
      </c>
      <c r="W6" s="59">
        <f>SUMIF(C8:C25,"男",W8:W25)</f>
        <v>22772</v>
      </c>
      <c r="X6" s="209">
        <f>SUM(X8:X25)</f>
        <v>21518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25490</v>
      </c>
      <c r="E7" s="78">
        <f>H7+I7+J7+K7-M7-N7-O7-P7+S7-T7</f>
        <v>-28</v>
      </c>
      <c r="F7" s="228"/>
      <c r="G7" s="228"/>
      <c r="H7" s="83">
        <f>SUMIF(C8:C45,"女",H8:H45)</f>
        <v>106</v>
      </c>
      <c r="I7" s="83">
        <f>SUMIF(C8:C45,"女",I8:I45)</f>
        <v>82</v>
      </c>
      <c r="J7" s="83">
        <f>SUMIF(C8:C45,"女",J8:J45)</f>
        <v>51</v>
      </c>
      <c r="K7" s="83">
        <f>SUMIF(C8:C45,"女",K8:K45)</f>
        <v>1</v>
      </c>
      <c r="L7" s="78">
        <f>SUM(I7:K7)</f>
        <v>134</v>
      </c>
      <c r="M7" s="83">
        <f>SUMIF(C8:C45,"女",M8:M45)</f>
        <v>106</v>
      </c>
      <c r="N7" s="83">
        <f>SUMIF(C8:C45,"女",N8:N45)</f>
        <v>84</v>
      </c>
      <c r="O7" s="83">
        <f>SUMIF(C8:C45,"女",O8:O45)</f>
        <v>49</v>
      </c>
      <c r="P7" s="83">
        <f>SUMIF(C8:C45,"女",P8:P45)</f>
        <v>0</v>
      </c>
      <c r="Q7" s="83">
        <f t="shared" ref="Q7:Q25" si="0">SUM(N7:P7)</f>
        <v>133</v>
      </c>
      <c r="R7" s="78">
        <f>SUM(L7-Q7)</f>
        <v>1</v>
      </c>
      <c r="S7" s="78">
        <f>SUMIF(C8:C45,"女",S8:S45)</f>
        <v>6</v>
      </c>
      <c r="T7" s="78">
        <f>SUMIF(C8:C44,"女",T8:T45)</f>
        <v>35</v>
      </c>
      <c r="U7" s="61">
        <f>SUM(S7-T7)</f>
        <v>-29</v>
      </c>
      <c r="V7" s="200"/>
      <c r="W7" s="62">
        <f>SUMIF(C8:C25,"女",W8:W25)</f>
        <v>25518</v>
      </c>
      <c r="X7" s="210"/>
    </row>
    <row r="8" spans="1:24" ht="22.5" customHeight="1" x14ac:dyDescent="0.15">
      <c r="A8" s="224" t="s">
        <v>1</v>
      </c>
      <c r="B8" s="221">
        <f>SUM(D8+D9)</f>
        <v>5299</v>
      </c>
      <c r="C8" s="63" t="s">
        <v>10</v>
      </c>
      <c r="D8" s="64">
        <f>E8+W8</f>
        <v>2403</v>
      </c>
      <c r="E8" s="78">
        <f>H8+I8+J8+K8-M8-N8-O8-P8+S8-T8</f>
        <v>-10</v>
      </c>
      <c r="F8" s="229">
        <f>X8+G8</f>
        <v>2249</v>
      </c>
      <c r="G8" s="226">
        <v>5</v>
      </c>
      <c r="H8" s="84">
        <v>16</v>
      </c>
      <c r="I8" s="84">
        <v>4</v>
      </c>
      <c r="J8" s="84">
        <v>0</v>
      </c>
      <c r="K8" s="84">
        <v>0</v>
      </c>
      <c r="L8" s="78">
        <f>SUM(I8:K8)</f>
        <v>4</v>
      </c>
      <c r="M8" s="84">
        <v>11</v>
      </c>
      <c r="N8" s="84">
        <v>7</v>
      </c>
      <c r="O8" s="84">
        <v>8</v>
      </c>
      <c r="P8" s="84">
        <v>0</v>
      </c>
      <c r="Q8" s="78">
        <f t="shared" si="0"/>
        <v>15</v>
      </c>
      <c r="R8" s="78">
        <f>SUM(L8-Q8)</f>
        <v>-11</v>
      </c>
      <c r="S8" s="84">
        <v>0</v>
      </c>
      <c r="T8" s="84">
        <v>4</v>
      </c>
      <c r="U8" s="65">
        <f>SUM(S8-T8)</f>
        <v>-4</v>
      </c>
      <c r="V8" s="201" t="s">
        <v>1</v>
      </c>
      <c r="W8" s="66">
        <f>'４月'!D8</f>
        <v>2413</v>
      </c>
      <c r="X8" s="212">
        <f>'４月'!F8:F9</f>
        <v>2244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1">E9+W9</f>
        <v>2896</v>
      </c>
      <c r="E9" s="78">
        <f>H9+I9+J9+K9-M9-N9-O9-P9+S9-T9</f>
        <v>4</v>
      </c>
      <c r="F9" s="217"/>
      <c r="G9" s="214"/>
      <c r="H9" s="79">
        <v>17</v>
      </c>
      <c r="I9" s="79">
        <v>4</v>
      </c>
      <c r="J9" s="79">
        <v>4</v>
      </c>
      <c r="K9" s="79">
        <v>0</v>
      </c>
      <c r="L9" s="83">
        <f t="shared" ref="L9:L25" si="2">SUM(I9:K9)</f>
        <v>8</v>
      </c>
      <c r="M9" s="79">
        <v>9</v>
      </c>
      <c r="N9" s="79">
        <v>5</v>
      </c>
      <c r="O9" s="79">
        <v>4</v>
      </c>
      <c r="P9" s="79">
        <v>0</v>
      </c>
      <c r="Q9" s="83">
        <f t="shared" si="0"/>
        <v>9</v>
      </c>
      <c r="R9" s="78">
        <f t="shared" ref="R9:R25" si="3">SUM(L9-Q9)</f>
        <v>-1</v>
      </c>
      <c r="S9" s="79">
        <v>2</v>
      </c>
      <c r="T9" s="79">
        <v>5</v>
      </c>
      <c r="U9" s="65">
        <f t="shared" ref="U9:U25" si="4">SUM(S9-T9)</f>
        <v>-3</v>
      </c>
      <c r="V9" s="195"/>
      <c r="W9" s="66">
        <f>'４月'!D9</f>
        <v>2892</v>
      </c>
      <c r="X9" s="259"/>
    </row>
    <row r="10" spans="1:24" ht="22.5" customHeight="1" x14ac:dyDescent="0.15">
      <c r="A10" s="215" t="s">
        <v>2</v>
      </c>
      <c r="B10" s="221">
        <f>SUM(D10+D11)</f>
        <v>17720</v>
      </c>
      <c r="C10" s="60" t="s">
        <v>10</v>
      </c>
      <c r="D10" s="64">
        <f t="shared" si="1"/>
        <v>8348</v>
      </c>
      <c r="E10" s="78">
        <f t="shared" ref="E10:E25" si="5">H10+I10+J10+K10-M10-N10-O10-P10+S10-T10</f>
        <v>-1</v>
      </c>
      <c r="F10" s="216">
        <f>X10+G10</f>
        <v>8018</v>
      </c>
      <c r="G10" s="214">
        <v>53</v>
      </c>
      <c r="H10" s="79">
        <v>44</v>
      </c>
      <c r="I10" s="79">
        <v>48</v>
      </c>
      <c r="J10" s="79">
        <v>37</v>
      </c>
      <c r="K10" s="79">
        <v>0</v>
      </c>
      <c r="L10" s="83">
        <f t="shared" si="2"/>
        <v>85</v>
      </c>
      <c r="M10" s="79">
        <v>37</v>
      </c>
      <c r="N10" s="79">
        <v>51</v>
      </c>
      <c r="O10" s="79">
        <v>42</v>
      </c>
      <c r="P10" s="79">
        <v>0</v>
      </c>
      <c r="Q10" s="83">
        <f t="shared" si="0"/>
        <v>93</v>
      </c>
      <c r="R10" s="78">
        <f t="shared" si="3"/>
        <v>-8</v>
      </c>
      <c r="S10" s="79">
        <v>5</v>
      </c>
      <c r="T10" s="79">
        <v>5</v>
      </c>
      <c r="U10" s="65">
        <f t="shared" si="4"/>
        <v>0</v>
      </c>
      <c r="V10" s="195" t="s">
        <v>2</v>
      </c>
      <c r="W10" s="67">
        <f>'４月'!D10</f>
        <v>8349</v>
      </c>
      <c r="X10" s="211">
        <f>'４月'!F10:F11</f>
        <v>7965</v>
      </c>
    </row>
    <row r="11" spans="1:24" ht="22.5" customHeight="1" x14ac:dyDescent="0.15">
      <c r="A11" s="215"/>
      <c r="B11" s="220"/>
      <c r="C11" s="60" t="s">
        <v>11</v>
      </c>
      <c r="D11" s="64">
        <f t="shared" si="1"/>
        <v>9372</v>
      </c>
      <c r="E11" s="78">
        <f t="shared" si="5"/>
        <v>13</v>
      </c>
      <c r="F11" s="217"/>
      <c r="G11" s="214"/>
      <c r="H11" s="79">
        <v>47</v>
      </c>
      <c r="I11" s="79">
        <v>51</v>
      </c>
      <c r="J11" s="79">
        <v>31</v>
      </c>
      <c r="K11" s="79">
        <v>0</v>
      </c>
      <c r="L11" s="83">
        <f t="shared" si="2"/>
        <v>82</v>
      </c>
      <c r="M11" s="79">
        <v>45</v>
      </c>
      <c r="N11" s="79">
        <v>42</v>
      </c>
      <c r="O11" s="79">
        <v>25</v>
      </c>
      <c r="P11" s="79">
        <v>0</v>
      </c>
      <c r="Q11" s="83">
        <f t="shared" si="0"/>
        <v>67</v>
      </c>
      <c r="R11" s="78">
        <f t="shared" si="3"/>
        <v>15</v>
      </c>
      <c r="S11" s="79">
        <v>2</v>
      </c>
      <c r="T11" s="79">
        <v>6</v>
      </c>
      <c r="U11" s="65">
        <f t="shared" si="4"/>
        <v>-4</v>
      </c>
      <c r="V11" s="195"/>
      <c r="W11" s="67">
        <f>'４月'!D11</f>
        <v>9359</v>
      </c>
      <c r="X11" s="212"/>
    </row>
    <row r="12" spans="1:24" ht="22.5" customHeight="1" x14ac:dyDescent="0.15">
      <c r="A12" s="215" t="s">
        <v>3</v>
      </c>
      <c r="B12" s="221">
        <f>SUM(D12+D13)</f>
        <v>4462</v>
      </c>
      <c r="C12" s="60" t="s">
        <v>10</v>
      </c>
      <c r="D12" s="64">
        <f t="shared" si="1"/>
        <v>2052</v>
      </c>
      <c r="E12" s="78">
        <f t="shared" si="5"/>
        <v>-8</v>
      </c>
      <c r="F12" s="216">
        <f>X12+G12</f>
        <v>2310</v>
      </c>
      <c r="G12" s="214">
        <v>-5</v>
      </c>
      <c r="H12" s="79">
        <v>2</v>
      </c>
      <c r="I12" s="79">
        <v>5</v>
      </c>
      <c r="J12" s="79">
        <v>4</v>
      </c>
      <c r="K12" s="79">
        <v>0</v>
      </c>
      <c r="L12" s="83">
        <f t="shared" si="2"/>
        <v>9</v>
      </c>
      <c r="M12" s="79">
        <v>6</v>
      </c>
      <c r="N12" s="79">
        <v>6</v>
      </c>
      <c r="O12" s="79">
        <v>6</v>
      </c>
      <c r="P12" s="79">
        <v>0</v>
      </c>
      <c r="Q12" s="83">
        <f t="shared" si="0"/>
        <v>12</v>
      </c>
      <c r="R12" s="78">
        <f t="shared" si="3"/>
        <v>-3</v>
      </c>
      <c r="S12" s="79">
        <v>1</v>
      </c>
      <c r="T12" s="79">
        <v>2</v>
      </c>
      <c r="U12" s="65">
        <f t="shared" si="4"/>
        <v>-1</v>
      </c>
      <c r="V12" s="195" t="s">
        <v>3</v>
      </c>
      <c r="W12" s="67">
        <f>'４月'!D12</f>
        <v>2060</v>
      </c>
      <c r="X12" s="211">
        <f>'４月'!F12:F13</f>
        <v>2315</v>
      </c>
    </row>
    <row r="13" spans="1:24" ht="22.5" customHeight="1" x14ac:dyDescent="0.15">
      <c r="A13" s="215"/>
      <c r="B13" s="220"/>
      <c r="C13" s="60" t="s">
        <v>11</v>
      </c>
      <c r="D13" s="64">
        <f t="shared" si="1"/>
        <v>2410</v>
      </c>
      <c r="E13" s="78">
        <f t="shared" si="5"/>
        <v>-12</v>
      </c>
      <c r="F13" s="217"/>
      <c r="G13" s="214"/>
      <c r="H13" s="79">
        <v>10</v>
      </c>
      <c r="I13" s="79">
        <v>5</v>
      </c>
      <c r="J13" s="79">
        <v>2</v>
      </c>
      <c r="K13" s="79">
        <v>0</v>
      </c>
      <c r="L13" s="83">
        <f t="shared" si="2"/>
        <v>7</v>
      </c>
      <c r="M13" s="79">
        <v>15</v>
      </c>
      <c r="N13" s="79">
        <v>8</v>
      </c>
      <c r="O13" s="79">
        <v>3</v>
      </c>
      <c r="P13" s="79">
        <v>0</v>
      </c>
      <c r="Q13" s="83">
        <f t="shared" si="0"/>
        <v>11</v>
      </c>
      <c r="R13" s="78">
        <f t="shared" si="3"/>
        <v>-4</v>
      </c>
      <c r="S13" s="79">
        <v>1</v>
      </c>
      <c r="T13" s="79">
        <v>4</v>
      </c>
      <c r="U13" s="65">
        <f t="shared" si="4"/>
        <v>-3</v>
      </c>
      <c r="V13" s="195"/>
      <c r="W13" s="67">
        <f>'４月'!D13</f>
        <v>2422</v>
      </c>
      <c r="X13" s="212"/>
    </row>
    <row r="14" spans="1:24" ht="22.5" customHeight="1" x14ac:dyDescent="0.15">
      <c r="A14" s="215" t="s">
        <v>4</v>
      </c>
      <c r="B14" s="221">
        <f>SUM(D14+D15)</f>
        <v>4515</v>
      </c>
      <c r="C14" s="60" t="s">
        <v>10</v>
      </c>
      <c r="D14" s="64">
        <f>E14+W14</f>
        <v>2206</v>
      </c>
      <c r="E14" s="78">
        <f t="shared" si="5"/>
        <v>0</v>
      </c>
      <c r="F14" s="216">
        <f>X14+G14</f>
        <v>1706</v>
      </c>
      <c r="G14" s="214">
        <v>3</v>
      </c>
      <c r="H14" s="79">
        <v>10</v>
      </c>
      <c r="I14" s="79">
        <v>4</v>
      </c>
      <c r="J14" s="79">
        <v>4</v>
      </c>
      <c r="K14" s="79">
        <v>0</v>
      </c>
      <c r="L14" s="83">
        <f t="shared" si="2"/>
        <v>8</v>
      </c>
      <c r="M14" s="79">
        <v>7</v>
      </c>
      <c r="N14" s="79">
        <v>5</v>
      </c>
      <c r="O14" s="79">
        <v>3</v>
      </c>
      <c r="P14" s="79">
        <v>0</v>
      </c>
      <c r="Q14" s="83">
        <f t="shared" si="0"/>
        <v>8</v>
      </c>
      <c r="R14" s="78">
        <f t="shared" si="3"/>
        <v>0</v>
      </c>
      <c r="S14" s="79">
        <v>0</v>
      </c>
      <c r="T14" s="79">
        <v>3</v>
      </c>
      <c r="U14" s="65">
        <f t="shared" si="4"/>
        <v>-3</v>
      </c>
      <c r="V14" s="195" t="s">
        <v>4</v>
      </c>
      <c r="W14" s="67">
        <f>'４月'!D14</f>
        <v>2206</v>
      </c>
      <c r="X14" s="211">
        <f>'４月'!F14:F15</f>
        <v>1703</v>
      </c>
    </row>
    <row r="15" spans="1:24" ht="22.5" customHeight="1" x14ac:dyDescent="0.15">
      <c r="A15" s="215"/>
      <c r="B15" s="220"/>
      <c r="C15" s="60" t="s">
        <v>11</v>
      </c>
      <c r="D15" s="64">
        <f t="shared" si="1"/>
        <v>2309</v>
      </c>
      <c r="E15" s="78">
        <f t="shared" si="5"/>
        <v>5</v>
      </c>
      <c r="F15" s="217"/>
      <c r="G15" s="214"/>
      <c r="H15" s="79">
        <v>9</v>
      </c>
      <c r="I15" s="79">
        <v>5</v>
      </c>
      <c r="J15" s="79">
        <v>7</v>
      </c>
      <c r="K15" s="79">
        <v>0</v>
      </c>
      <c r="L15" s="83">
        <f t="shared" si="2"/>
        <v>12</v>
      </c>
      <c r="M15" s="79">
        <v>8</v>
      </c>
      <c r="N15" s="79">
        <v>2</v>
      </c>
      <c r="O15" s="79">
        <v>2</v>
      </c>
      <c r="P15" s="79">
        <v>0</v>
      </c>
      <c r="Q15" s="83">
        <f t="shared" si="0"/>
        <v>4</v>
      </c>
      <c r="R15" s="78">
        <f t="shared" si="3"/>
        <v>8</v>
      </c>
      <c r="S15" s="79">
        <v>1</v>
      </c>
      <c r="T15" s="79">
        <v>5</v>
      </c>
      <c r="U15" s="65">
        <f t="shared" si="4"/>
        <v>-4</v>
      </c>
      <c r="V15" s="195"/>
      <c r="W15" s="67">
        <f>'４月'!D15</f>
        <v>2304</v>
      </c>
      <c r="X15" s="212"/>
    </row>
    <row r="16" spans="1:24" ht="22.5" customHeight="1" x14ac:dyDescent="0.15">
      <c r="A16" s="215" t="s">
        <v>5</v>
      </c>
      <c r="B16" s="221">
        <f>SUM(D16+D17)</f>
        <v>2727</v>
      </c>
      <c r="C16" s="60" t="s">
        <v>10</v>
      </c>
      <c r="D16" s="64">
        <f t="shared" si="1"/>
        <v>1341</v>
      </c>
      <c r="E16" s="78">
        <f t="shared" si="5"/>
        <v>-9</v>
      </c>
      <c r="F16" s="216">
        <f>X16+G16</f>
        <v>1378</v>
      </c>
      <c r="G16" s="214">
        <v>-1</v>
      </c>
      <c r="H16" s="79">
        <v>0</v>
      </c>
      <c r="I16" s="79">
        <v>1</v>
      </c>
      <c r="J16" s="79">
        <v>5</v>
      </c>
      <c r="K16" s="79">
        <v>0</v>
      </c>
      <c r="L16" s="83">
        <f t="shared" si="2"/>
        <v>6</v>
      </c>
      <c r="M16" s="79">
        <v>5</v>
      </c>
      <c r="N16" s="79">
        <v>3</v>
      </c>
      <c r="O16" s="79">
        <v>3</v>
      </c>
      <c r="P16" s="79">
        <v>0</v>
      </c>
      <c r="Q16" s="83">
        <f t="shared" si="0"/>
        <v>6</v>
      </c>
      <c r="R16" s="78">
        <f t="shared" si="3"/>
        <v>0</v>
      </c>
      <c r="S16" s="79">
        <v>0</v>
      </c>
      <c r="T16" s="79">
        <v>4</v>
      </c>
      <c r="U16" s="65">
        <f t="shared" si="4"/>
        <v>-4</v>
      </c>
      <c r="V16" s="195" t="s">
        <v>5</v>
      </c>
      <c r="W16" s="67">
        <f>'４月'!D16</f>
        <v>1350</v>
      </c>
      <c r="X16" s="211">
        <f>'４月'!F16:F17</f>
        <v>1379</v>
      </c>
    </row>
    <row r="17" spans="1:24" ht="22.5" customHeight="1" x14ac:dyDescent="0.15">
      <c r="A17" s="215"/>
      <c r="B17" s="220"/>
      <c r="C17" s="60" t="s">
        <v>11</v>
      </c>
      <c r="D17" s="64">
        <f t="shared" si="1"/>
        <v>1386</v>
      </c>
      <c r="E17" s="78">
        <f t="shared" si="5"/>
        <v>-10</v>
      </c>
      <c r="F17" s="217"/>
      <c r="G17" s="214"/>
      <c r="H17" s="79">
        <v>2</v>
      </c>
      <c r="I17" s="79">
        <v>3</v>
      </c>
      <c r="J17" s="79">
        <v>2</v>
      </c>
      <c r="K17" s="79">
        <v>0</v>
      </c>
      <c r="L17" s="83">
        <f t="shared" si="2"/>
        <v>5</v>
      </c>
      <c r="M17" s="79">
        <v>6</v>
      </c>
      <c r="N17" s="79">
        <v>6</v>
      </c>
      <c r="O17" s="79">
        <v>2</v>
      </c>
      <c r="P17" s="79">
        <v>0</v>
      </c>
      <c r="Q17" s="83">
        <f t="shared" si="0"/>
        <v>8</v>
      </c>
      <c r="R17" s="78">
        <f t="shared" si="3"/>
        <v>-3</v>
      </c>
      <c r="S17" s="79">
        <v>0</v>
      </c>
      <c r="T17" s="79">
        <v>3</v>
      </c>
      <c r="U17" s="65">
        <f t="shared" si="4"/>
        <v>-3</v>
      </c>
      <c r="V17" s="195"/>
      <c r="W17" s="67">
        <f>'４月'!D17</f>
        <v>1396</v>
      </c>
      <c r="X17" s="212"/>
    </row>
    <row r="18" spans="1:24" ht="22.5" customHeight="1" x14ac:dyDescent="0.15">
      <c r="A18" s="215" t="s">
        <v>6</v>
      </c>
      <c r="B18" s="221">
        <f>SUM(D18+D19)</f>
        <v>654</v>
      </c>
      <c r="C18" s="60" t="s">
        <v>10</v>
      </c>
      <c r="D18" s="64">
        <f t="shared" si="1"/>
        <v>331</v>
      </c>
      <c r="E18" s="78">
        <f t="shared" si="5"/>
        <v>0</v>
      </c>
      <c r="F18" s="216">
        <f>X18+G18</f>
        <v>322</v>
      </c>
      <c r="G18" s="214">
        <v>-3</v>
      </c>
      <c r="H18" s="79">
        <v>0</v>
      </c>
      <c r="I18" s="79">
        <v>3</v>
      </c>
      <c r="J18" s="79">
        <v>1</v>
      </c>
      <c r="K18" s="79">
        <v>0</v>
      </c>
      <c r="L18" s="83">
        <f t="shared" si="2"/>
        <v>4</v>
      </c>
      <c r="M18" s="79">
        <v>3</v>
      </c>
      <c r="N18" s="79">
        <v>0</v>
      </c>
      <c r="O18" s="79">
        <v>0</v>
      </c>
      <c r="P18" s="79">
        <v>0</v>
      </c>
      <c r="Q18" s="83">
        <f t="shared" si="0"/>
        <v>0</v>
      </c>
      <c r="R18" s="78">
        <f t="shared" si="3"/>
        <v>4</v>
      </c>
      <c r="S18" s="79">
        <v>0</v>
      </c>
      <c r="T18" s="79">
        <v>1</v>
      </c>
      <c r="U18" s="65">
        <f t="shared" si="4"/>
        <v>-1</v>
      </c>
      <c r="V18" s="195" t="s">
        <v>6</v>
      </c>
      <c r="W18" s="67">
        <f>'４月'!D18</f>
        <v>331</v>
      </c>
      <c r="X18" s="211">
        <f>'４月'!F18:F19</f>
        <v>325</v>
      </c>
    </row>
    <row r="19" spans="1:24" ht="22.5" customHeight="1" x14ac:dyDescent="0.15">
      <c r="A19" s="215"/>
      <c r="B19" s="220"/>
      <c r="C19" s="60" t="s">
        <v>11</v>
      </c>
      <c r="D19" s="64">
        <f t="shared" si="1"/>
        <v>323</v>
      </c>
      <c r="E19" s="78">
        <f t="shared" si="5"/>
        <v>-3</v>
      </c>
      <c r="F19" s="217"/>
      <c r="G19" s="214"/>
      <c r="H19" s="79">
        <v>1</v>
      </c>
      <c r="I19" s="79">
        <v>1</v>
      </c>
      <c r="J19" s="79">
        <v>1</v>
      </c>
      <c r="K19" s="79">
        <v>0</v>
      </c>
      <c r="L19" s="83">
        <f t="shared" si="2"/>
        <v>2</v>
      </c>
      <c r="M19" s="79">
        <v>3</v>
      </c>
      <c r="N19" s="79">
        <v>2</v>
      </c>
      <c r="O19" s="79">
        <v>1</v>
      </c>
      <c r="P19" s="79">
        <v>0</v>
      </c>
      <c r="Q19" s="83">
        <f t="shared" si="0"/>
        <v>3</v>
      </c>
      <c r="R19" s="78">
        <f t="shared" si="3"/>
        <v>-1</v>
      </c>
      <c r="S19" s="79">
        <v>0</v>
      </c>
      <c r="T19" s="79">
        <v>0</v>
      </c>
      <c r="U19" s="65">
        <f t="shared" si="4"/>
        <v>0</v>
      </c>
      <c r="V19" s="195"/>
      <c r="W19" s="67">
        <f>'４月'!D19</f>
        <v>326</v>
      </c>
      <c r="X19" s="212"/>
    </row>
    <row r="20" spans="1:24" ht="22.5" customHeight="1" x14ac:dyDescent="0.15">
      <c r="A20" s="215" t="s">
        <v>7</v>
      </c>
      <c r="B20" s="221">
        <f>SUM(D20+D21)</f>
        <v>749</v>
      </c>
      <c r="C20" s="60" t="s">
        <v>10</v>
      </c>
      <c r="D20" s="64">
        <f t="shared" si="1"/>
        <v>339</v>
      </c>
      <c r="E20" s="78">
        <f t="shared" si="5"/>
        <v>-2</v>
      </c>
      <c r="F20" s="216">
        <f>X20+G20</f>
        <v>385</v>
      </c>
      <c r="G20" s="214">
        <v>2</v>
      </c>
      <c r="H20" s="79">
        <v>0</v>
      </c>
      <c r="I20" s="79">
        <v>2</v>
      </c>
      <c r="J20" s="79">
        <v>0</v>
      </c>
      <c r="K20" s="79">
        <v>0</v>
      </c>
      <c r="L20" s="83">
        <f t="shared" si="2"/>
        <v>2</v>
      </c>
      <c r="M20" s="79">
        <v>1</v>
      </c>
      <c r="N20" s="79">
        <v>2</v>
      </c>
      <c r="O20" s="79">
        <v>0</v>
      </c>
      <c r="P20" s="79">
        <v>0</v>
      </c>
      <c r="Q20" s="83">
        <f t="shared" si="0"/>
        <v>2</v>
      </c>
      <c r="R20" s="78">
        <f t="shared" si="3"/>
        <v>0</v>
      </c>
      <c r="S20" s="79">
        <v>0</v>
      </c>
      <c r="T20" s="79">
        <v>1</v>
      </c>
      <c r="U20" s="65">
        <f t="shared" si="4"/>
        <v>-1</v>
      </c>
      <c r="V20" s="195" t="s">
        <v>7</v>
      </c>
      <c r="W20" s="67">
        <f>'４月'!D20</f>
        <v>341</v>
      </c>
      <c r="X20" s="211">
        <f>'４月'!F20:F21</f>
        <v>383</v>
      </c>
    </row>
    <row r="21" spans="1:24" ht="22.5" customHeight="1" x14ac:dyDescent="0.15">
      <c r="A21" s="215"/>
      <c r="B21" s="220"/>
      <c r="C21" s="60" t="s">
        <v>11</v>
      </c>
      <c r="D21" s="64">
        <f t="shared" si="1"/>
        <v>410</v>
      </c>
      <c r="E21" s="78">
        <f t="shared" si="5"/>
        <v>2</v>
      </c>
      <c r="F21" s="217"/>
      <c r="G21" s="214"/>
      <c r="H21" s="79">
        <v>1</v>
      </c>
      <c r="I21" s="79">
        <v>2</v>
      </c>
      <c r="J21" s="79">
        <v>0</v>
      </c>
      <c r="K21" s="79">
        <v>0</v>
      </c>
      <c r="L21" s="83">
        <f t="shared" si="2"/>
        <v>2</v>
      </c>
      <c r="M21" s="79">
        <v>1</v>
      </c>
      <c r="N21" s="79">
        <v>0</v>
      </c>
      <c r="O21" s="79">
        <v>0</v>
      </c>
      <c r="P21" s="79">
        <v>0</v>
      </c>
      <c r="Q21" s="83">
        <f t="shared" si="0"/>
        <v>0</v>
      </c>
      <c r="R21" s="78">
        <f t="shared" si="3"/>
        <v>2</v>
      </c>
      <c r="S21" s="79">
        <v>0</v>
      </c>
      <c r="T21" s="79">
        <v>0</v>
      </c>
      <c r="U21" s="65">
        <f t="shared" si="4"/>
        <v>0</v>
      </c>
      <c r="V21" s="195"/>
      <c r="W21" s="67">
        <f>'４月'!D21</f>
        <v>408</v>
      </c>
      <c r="X21" s="212"/>
    </row>
    <row r="22" spans="1:24" ht="22.5" customHeight="1" x14ac:dyDescent="0.15">
      <c r="A22" s="215" t="s">
        <v>8</v>
      </c>
      <c r="B22" s="221">
        <f>SUM(D22+D23)</f>
        <v>3748</v>
      </c>
      <c r="C22" s="60" t="s">
        <v>10</v>
      </c>
      <c r="D22" s="64">
        <f t="shared" si="1"/>
        <v>1722</v>
      </c>
      <c r="E22" s="78">
        <f t="shared" si="5"/>
        <v>-3</v>
      </c>
      <c r="F22" s="216">
        <f>X22+G22</f>
        <v>1540</v>
      </c>
      <c r="G22" s="214">
        <v>-3</v>
      </c>
      <c r="H22" s="79">
        <v>3</v>
      </c>
      <c r="I22" s="79">
        <v>5</v>
      </c>
      <c r="J22" s="79">
        <v>1</v>
      </c>
      <c r="K22" s="79">
        <v>0</v>
      </c>
      <c r="L22" s="83">
        <f t="shared" si="2"/>
        <v>6</v>
      </c>
      <c r="M22" s="79">
        <v>4</v>
      </c>
      <c r="N22" s="79">
        <v>4</v>
      </c>
      <c r="O22" s="79">
        <v>2</v>
      </c>
      <c r="P22" s="79">
        <v>0</v>
      </c>
      <c r="Q22" s="83">
        <f t="shared" si="0"/>
        <v>6</v>
      </c>
      <c r="R22" s="78">
        <f t="shared" si="3"/>
        <v>0</v>
      </c>
      <c r="S22" s="79">
        <v>0</v>
      </c>
      <c r="T22" s="79">
        <v>2</v>
      </c>
      <c r="U22" s="65">
        <f t="shared" si="4"/>
        <v>-2</v>
      </c>
      <c r="V22" s="195" t="s">
        <v>8</v>
      </c>
      <c r="W22" s="67">
        <f>'４月'!D22</f>
        <v>1725</v>
      </c>
      <c r="X22" s="211">
        <f>'４月'!F22:F23</f>
        <v>1543</v>
      </c>
    </row>
    <row r="23" spans="1:24" ht="22.5" customHeight="1" x14ac:dyDescent="0.15">
      <c r="A23" s="215"/>
      <c r="B23" s="220"/>
      <c r="C23" s="60" t="s">
        <v>11</v>
      </c>
      <c r="D23" s="64">
        <f t="shared" si="1"/>
        <v>2026</v>
      </c>
      <c r="E23" s="78">
        <f t="shared" si="5"/>
        <v>-4</v>
      </c>
      <c r="F23" s="217"/>
      <c r="G23" s="214"/>
      <c r="H23" s="79">
        <v>7</v>
      </c>
      <c r="I23" s="79">
        <v>3</v>
      </c>
      <c r="J23" s="79">
        <v>1</v>
      </c>
      <c r="K23" s="79">
        <v>0</v>
      </c>
      <c r="L23" s="83">
        <f t="shared" si="2"/>
        <v>4</v>
      </c>
      <c r="M23" s="79">
        <v>4</v>
      </c>
      <c r="N23" s="79">
        <v>5</v>
      </c>
      <c r="O23" s="79">
        <v>1</v>
      </c>
      <c r="P23" s="79">
        <v>0</v>
      </c>
      <c r="Q23" s="83">
        <f t="shared" si="0"/>
        <v>6</v>
      </c>
      <c r="R23" s="78">
        <f t="shared" si="3"/>
        <v>-2</v>
      </c>
      <c r="S23" s="79">
        <v>0</v>
      </c>
      <c r="T23" s="79">
        <v>5</v>
      </c>
      <c r="U23" s="65">
        <f t="shared" si="4"/>
        <v>-5</v>
      </c>
      <c r="V23" s="195"/>
      <c r="W23" s="67">
        <f>'４月'!D23</f>
        <v>2030</v>
      </c>
      <c r="X23" s="212"/>
    </row>
    <row r="24" spans="1:24" ht="22.5" customHeight="1" x14ac:dyDescent="0.15">
      <c r="A24" s="215" t="s">
        <v>9</v>
      </c>
      <c r="B24" s="221">
        <f>SUM(D24+D25)</f>
        <v>8343</v>
      </c>
      <c r="C24" s="60" t="s">
        <v>10</v>
      </c>
      <c r="D24" s="64">
        <f t="shared" si="1"/>
        <v>3985</v>
      </c>
      <c r="E24" s="78">
        <f t="shared" si="5"/>
        <v>-12</v>
      </c>
      <c r="F24" s="216">
        <f>X24+G24</f>
        <v>3656</v>
      </c>
      <c r="G24" s="214">
        <v>-5</v>
      </c>
      <c r="H24" s="79">
        <v>12</v>
      </c>
      <c r="I24" s="79">
        <v>4</v>
      </c>
      <c r="J24" s="79">
        <v>4</v>
      </c>
      <c r="K24" s="79">
        <v>0</v>
      </c>
      <c r="L24" s="83">
        <f t="shared" si="2"/>
        <v>8</v>
      </c>
      <c r="M24" s="79">
        <v>13</v>
      </c>
      <c r="N24" s="79">
        <v>8</v>
      </c>
      <c r="O24" s="79">
        <v>8</v>
      </c>
      <c r="P24" s="79">
        <v>0</v>
      </c>
      <c r="Q24" s="83">
        <f t="shared" si="0"/>
        <v>16</v>
      </c>
      <c r="R24" s="78">
        <f t="shared" si="3"/>
        <v>-8</v>
      </c>
      <c r="S24" s="79">
        <v>2</v>
      </c>
      <c r="T24" s="79">
        <v>5</v>
      </c>
      <c r="U24" s="65">
        <f t="shared" si="4"/>
        <v>-3</v>
      </c>
      <c r="V24" s="195" t="s">
        <v>9</v>
      </c>
      <c r="W24" s="67">
        <f>'４月'!D24</f>
        <v>3997</v>
      </c>
      <c r="X24" s="211">
        <f>'４月'!F24:F25</f>
        <v>3661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1"/>
        <v>4358</v>
      </c>
      <c r="E25" s="80">
        <f t="shared" si="5"/>
        <v>-23</v>
      </c>
      <c r="F25" s="231"/>
      <c r="G25" s="230"/>
      <c r="H25" s="81">
        <v>12</v>
      </c>
      <c r="I25" s="81">
        <v>8</v>
      </c>
      <c r="J25" s="81">
        <v>3</v>
      </c>
      <c r="K25" s="81">
        <v>1</v>
      </c>
      <c r="L25" s="70">
        <f t="shared" si="2"/>
        <v>12</v>
      </c>
      <c r="M25" s="81">
        <v>15</v>
      </c>
      <c r="N25" s="81">
        <v>14</v>
      </c>
      <c r="O25" s="81">
        <v>11</v>
      </c>
      <c r="P25" s="81">
        <v>0</v>
      </c>
      <c r="Q25" s="70">
        <f t="shared" si="0"/>
        <v>25</v>
      </c>
      <c r="R25" s="80">
        <f t="shared" si="3"/>
        <v>-13</v>
      </c>
      <c r="S25" s="81">
        <v>0</v>
      </c>
      <c r="T25" s="81">
        <v>7</v>
      </c>
      <c r="U25" s="71">
        <f t="shared" si="4"/>
        <v>-7</v>
      </c>
      <c r="V25" s="202"/>
      <c r="W25" s="72">
        <f>'４月'!D25</f>
        <v>4381</v>
      </c>
      <c r="X25" s="213"/>
    </row>
    <row r="26" spans="1:24" ht="22.5" customHeight="1" x14ac:dyDescent="0.15">
      <c r="B26" s="4"/>
      <c r="C26" s="4"/>
      <c r="D26" s="4"/>
      <c r="E26" s="4"/>
      <c r="F26" s="4"/>
      <c r="G26" s="4"/>
      <c r="M26">
        <v>151</v>
      </c>
      <c r="N26" s="1">
        <v>143</v>
      </c>
      <c r="O26" s="1">
        <v>158</v>
      </c>
      <c r="P26" s="1">
        <v>4</v>
      </c>
      <c r="Q26" s="1"/>
    </row>
    <row r="27" spans="1:24" ht="22.5" customHeight="1" x14ac:dyDescent="0.15">
      <c r="C27" s="260" t="s">
        <v>100</v>
      </c>
      <c r="D27" s="260"/>
      <c r="E27" s="260"/>
      <c r="F27" s="260"/>
      <c r="G27" s="260"/>
      <c r="H27" s="260"/>
      <c r="I27" s="260"/>
      <c r="M27">
        <v>167</v>
      </c>
      <c r="N27">
        <v>133</v>
      </c>
      <c r="O27">
        <v>122</v>
      </c>
      <c r="P27">
        <v>0</v>
      </c>
    </row>
    <row r="28" spans="1:24" ht="22.5" customHeight="1" x14ac:dyDescent="0.15">
      <c r="C28" s="260" t="s">
        <v>101</v>
      </c>
      <c r="D28" s="260"/>
      <c r="E28" s="260"/>
      <c r="F28" s="260"/>
      <c r="G28" s="260"/>
      <c r="H28" s="260"/>
      <c r="I28" s="260"/>
    </row>
  </sheetData>
  <mergeCells count="86">
    <mergeCell ref="C28:I28"/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  <mergeCell ref="C27:I27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W25 X8:X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zoomScale="90" zoomScaleNormal="9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O28" sqref="O28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3"/>
      <c r="G1" s="3"/>
    </row>
    <row r="2" spans="1:24" ht="22.5" customHeight="1" thickBot="1" x14ac:dyDescent="0.2">
      <c r="B2" s="239" t="s">
        <v>90</v>
      </c>
      <c r="C2" s="239"/>
      <c r="D2" s="239"/>
      <c r="E2" s="239"/>
      <c r="F2" s="2"/>
      <c r="G2" s="2"/>
      <c r="K2" s="232" t="s">
        <v>86</v>
      </c>
      <c r="L2" s="232"/>
      <c r="M2" s="232"/>
      <c r="O2" s="232" t="s">
        <v>22</v>
      </c>
      <c r="P2" s="232"/>
      <c r="Q2" s="232"/>
      <c r="R2" s="232"/>
      <c r="S2" s="10">
        <f>B6/F6</f>
        <v>2.2341155736944627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76">
        <f>SUM(D6+D7)</f>
        <v>48172</v>
      </c>
      <c r="C6" s="85" t="s">
        <v>10</v>
      </c>
      <c r="D6" s="86">
        <f>SUMIF(C8:C44,"男",D8:D44)</f>
        <v>22724</v>
      </c>
      <c r="E6" s="112">
        <f>H6+I6+J6+K6-M6-N6-O6-P6+S6-T6</f>
        <v>-3</v>
      </c>
      <c r="F6" s="278">
        <f>X6+G6</f>
        <v>21562</v>
      </c>
      <c r="G6" s="278">
        <f>SUM(G8:G25)</f>
        <v>-2</v>
      </c>
      <c r="H6" s="86">
        <f>SUMIF(C8:C44,"男",H8:H44)</f>
        <v>70</v>
      </c>
      <c r="I6" s="86">
        <f>SUMIF(C8:C44,"男",I8:I44)</f>
        <v>25</v>
      </c>
      <c r="J6" s="86">
        <f>SUMIF(C8:C44,"男",J8:J44)</f>
        <v>39</v>
      </c>
      <c r="K6" s="86">
        <f>SUMIF(C8:C44,"男",K8:K44)</f>
        <v>1</v>
      </c>
      <c r="L6" s="86">
        <f>SUM(I6:K6)</f>
        <v>65</v>
      </c>
      <c r="M6" s="86">
        <f>SUMIF(C8:C44,"男",M8:M44)</f>
        <v>70</v>
      </c>
      <c r="N6" s="86">
        <f>SUMIF(C8:C44,"男",N8:N44)</f>
        <v>18</v>
      </c>
      <c r="O6" s="86">
        <f>SUMIF(C8:C44,"男",O8:O44)</f>
        <v>23</v>
      </c>
      <c r="P6" s="86">
        <f>SUMIF(C8:C44,"男",P8:P44)</f>
        <v>0</v>
      </c>
      <c r="Q6" s="86">
        <f>SUM(N6:P6)</f>
        <v>41</v>
      </c>
      <c r="R6" s="86">
        <f>SUM(L6-Q6)</f>
        <v>24</v>
      </c>
      <c r="S6" s="86">
        <f>SUMIF(C8:C44,"男",S8:S44)</f>
        <v>11</v>
      </c>
      <c r="T6" s="86">
        <f>SUMIF(C8:C44,"男",T8:T44)</f>
        <v>38</v>
      </c>
      <c r="U6" s="88">
        <f>SUM(S6-T6)</f>
        <v>-27</v>
      </c>
      <c r="V6" s="280" t="s">
        <v>0</v>
      </c>
      <c r="W6" s="89">
        <f>SUMIF(C8:C25,"男",W8:W25)</f>
        <v>22727</v>
      </c>
      <c r="X6" s="282">
        <f>SUM(X8:X25)</f>
        <v>21564</v>
      </c>
    </row>
    <row r="7" spans="1:24" ht="22.5" customHeight="1" thickBot="1" x14ac:dyDescent="0.2">
      <c r="A7" s="275"/>
      <c r="B7" s="277"/>
      <c r="C7" s="122" t="s">
        <v>11</v>
      </c>
      <c r="D7" s="120">
        <f>SUMIF(C8:C45,"女",D8:D45)</f>
        <v>25448</v>
      </c>
      <c r="E7" s="128">
        <f>H7+I7+J7+K7-M7-N7-O7-P7+S7-T7</f>
        <v>-42</v>
      </c>
      <c r="F7" s="279"/>
      <c r="G7" s="279"/>
      <c r="H7" s="125">
        <f>SUMIF(C8:C45,"女",H8:H45)</f>
        <v>90</v>
      </c>
      <c r="I7" s="125">
        <f>SUMIF(C8:C45,"女",I8:I45)</f>
        <v>19</v>
      </c>
      <c r="J7" s="125">
        <f>SUMIF(C8:C45,"女",J8:J45)</f>
        <v>21</v>
      </c>
      <c r="K7" s="125">
        <f>SUMIF(C8:C45,"女",K8:K45)</f>
        <v>0</v>
      </c>
      <c r="L7" s="125">
        <f t="shared" ref="L7:L25" si="0">SUM(I7:K7)</f>
        <v>40</v>
      </c>
      <c r="M7" s="125">
        <f>SUMIF(C8:C45,"女",M8:M45)</f>
        <v>90</v>
      </c>
      <c r="N7" s="125">
        <f>SUMIF(C8:C45,"女",N8:N45)</f>
        <v>23</v>
      </c>
      <c r="O7" s="125">
        <f>SUMIF(C8:C45,"女",O8:O45)</f>
        <v>20</v>
      </c>
      <c r="P7" s="125">
        <f>SUMIF(C8:C45,"女",P8:P45)</f>
        <v>0</v>
      </c>
      <c r="Q7" s="125">
        <f t="shared" ref="Q7:Q25" si="1">SUM(N7:P7)</f>
        <v>43</v>
      </c>
      <c r="R7" s="126">
        <f>SUM(L7-Q7)</f>
        <v>-3</v>
      </c>
      <c r="S7" s="126">
        <f>SUMIF(C8:C45,"女",S8:S45)</f>
        <v>7</v>
      </c>
      <c r="T7" s="126">
        <f>SUMIF(C8:C44,"女",T8:T45)</f>
        <v>46</v>
      </c>
      <c r="U7" s="127">
        <f>SUM(S7-T7)</f>
        <v>-39</v>
      </c>
      <c r="V7" s="281"/>
      <c r="W7" s="124">
        <f>SUMIF(C8:C25,"女",W8:W25)</f>
        <v>25490</v>
      </c>
      <c r="X7" s="283"/>
    </row>
    <row r="8" spans="1:24" ht="22.5" customHeight="1" thickTop="1" x14ac:dyDescent="0.15">
      <c r="A8" s="224" t="s">
        <v>1</v>
      </c>
      <c r="B8" s="263">
        <f>SUM(D8+D9)</f>
        <v>5282</v>
      </c>
      <c r="C8" s="123" t="s">
        <v>10</v>
      </c>
      <c r="D8" s="121">
        <f>E8+W8</f>
        <v>2396</v>
      </c>
      <c r="E8" s="112">
        <f>H8+I8+J8+K8-M8-N8-O8-P8+S8-T8</f>
        <v>-7</v>
      </c>
      <c r="F8" s="284">
        <f>X8+G8</f>
        <v>2239</v>
      </c>
      <c r="G8" s="285">
        <v>-10</v>
      </c>
      <c r="H8" s="93">
        <v>5</v>
      </c>
      <c r="I8" s="93">
        <v>1</v>
      </c>
      <c r="J8" s="93">
        <v>1</v>
      </c>
      <c r="K8" s="93">
        <v>0</v>
      </c>
      <c r="L8" s="87">
        <f>SUM(I8:K8)</f>
        <v>2</v>
      </c>
      <c r="M8" s="93">
        <v>4</v>
      </c>
      <c r="N8" s="93">
        <v>1</v>
      </c>
      <c r="O8" s="93">
        <v>2</v>
      </c>
      <c r="P8" s="93">
        <v>0</v>
      </c>
      <c r="Q8" s="87">
        <f t="shared" si="1"/>
        <v>3</v>
      </c>
      <c r="R8" s="87">
        <f>SUM(L8-Q8)</f>
        <v>-1</v>
      </c>
      <c r="S8" s="93">
        <v>0</v>
      </c>
      <c r="T8" s="93">
        <v>7</v>
      </c>
      <c r="U8" s="94">
        <f>SUM(S8-T8)</f>
        <v>-7</v>
      </c>
      <c r="V8" s="286" t="s">
        <v>1</v>
      </c>
      <c r="W8" s="95">
        <f>'５月'!D8</f>
        <v>2403</v>
      </c>
      <c r="X8" s="269">
        <f>'５月'!F8:F9</f>
        <v>2249</v>
      </c>
    </row>
    <row r="9" spans="1:24" ht="22.5" customHeight="1" x14ac:dyDescent="0.15">
      <c r="A9" s="215"/>
      <c r="B9" s="264"/>
      <c r="C9" s="90" t="s">
        <v>11</v>
      </c>
      <c r="D9" s="92">
        <f t="shared" ref="D9:D25" si="2">E9+W9</f>
        <v>2886</v>
      </c>
      <c r="E9" s="112">
        <f>H9+I9+J9+K9-M9-N9-O9-P9+S9-T9</f>
        <v>-10</v>
      </c>
      <c r="F9" s="266"/>
      <c r="G9" s="267"/>
      <c r="H9" s="96">
        <v>9</v>
      </c>
      <c r="I9" s="96">
        <v>1</v>
      </c>
      <c r="J9" s="96">
        <v>1</v>
      </c>
      <c r="K9" s="96">
        <v>0</v>
      </c>
      <c r="L9" s="91">
        <f t="shared" si="0"/>
        <v>2</v>
      </c>
      <c r="M9" s="96">
        <v>8</v>
      </c>
      <c r="N9" s="96">
        <v>2</v>
      </c>
      <c r="O9" s="96">
        <v>3</v>
      </c>
      <c r="P9" s="96">
        <v>0</v>
      </c>
      <c r="Q9" s="91">
        <f t="shared" si="1"/>
        <v>5</v>
      </c>
      <c r="R9" s="87">
        <f t="shared" ref="R9:R25" si="3">SUM(L9-Q9)</f>
        <v>-3</v>
      </c>
      <c r="S9" s="96">
        <v>0</v>
      </c>
      <c r="T9" s="96">
        <v>8</v>
      </c>
      <c r="U9" s="94">
        <f t="shared" ref="U9:U25" si="4">SUM(S9-T9)</f>
        <v>-8</v>
      </c>
      <c r="V9" s="268"/>
      <c r="W9" s="95">
        <f>'５月'!D9</f>
        <v>2896</v>
      </c>
      <c r="X9" s="274"/>
    </row>
    <row r="10" spans="1:24" ht="22.5" customHeight="1" x14ac:dyDescent="0.15">
      <c r="A10" s="215" t="s">
        <v>2</v>
      </c>
      <c r="B10" s="263">
        <f>SUM(D10+D11)</f>
        <v>17721</v>
      </c>
      <c r="C10" s="90" t="s">
        <v>10</v>
      </c>
      <c r="D10" s="92">
        <f t="shared" si="2"/>
        <v>8359</v>
      </c>
      <c r="E10" s="112">
        <f t="shared" ref="E10:E25" si="5">H10+I10+J10+K10-M10-N10-O10-P10+S10-T10</f>
        <v>11</v>
      </c>
      <c r="F10" s="265">
        <f>X10+G10</f>
        <v>8021</v>
      </c>
      <c r="G10" s="267">
        <v>3</v>
      </c>
      <c r="H10" s="96">
        <v>32</v>
      </c>
      <c r="I10" s="96">
        <v>14</v>
      </c>
      <c r="J10" s="96">
        <v>8</v>
      </c>
      <c r="K10" s="96">
        <v>1</v>
      </c>
      <c r="L10" s="91">
        <f t="shared" si="0"/>
        <v>23</v>
      </c>
      <c r="M10" s="96">
        <v>33</v>
      </c>
      <c r="N10" s="96">
        <v>7</v>
      </c>
      <c r="O10" s="96">
        <v>5</v>
      </c>
      <c r="P10" s="96">
        <v>0</v>
      </c>
      <c r="Q10" s="91">
        <f t="shared" si="1"/>
        <v>12</v>
      </c>
      <c r="R10" s="87">
        <f t="shared" si="3"/>
        <v>11</v>
      </c>
      <c r="S10" s="96">
        <v>8</v>
      </c>
      <c r="T10" s="96">
        <v>7</v>
      </c>
      <c r="U10" s="94">
        <f t="shared" si="4"/>
        <v>1</v>
      </c>
      <c r="V10" s="268" t="s">
        <v>2</v>
      </c>
      <c r="W10" s="97">
        <f>'５月'!D10</f>
        <v>8348</v>
      </c>
      <c r="X10" s="261">
        <f>'５月'!F10:F11</f>
        <v>8018</v>
      </c>
    </row>
    <row r="11" spans="1:24" ht="22.5" customHeight="1" x14ac:dyDescent="0.15">
      <c r="A11" s="215"/>
      <c r="B11" s="264"/>
      <c r="C11" s="90" t="s">
        <v>11</v>
      </c>
      <c r="D11" s="92">
        <f t="shared" si="2"/>
        <v>9362</v>
      </c>
      <c r="E11" s="112">
        <f t="shared" si="5"/>
        <v>-10</v>
      </c>
      <c r="F11" s="266"/>
      <c r="G11" s="267"/>
      <c r="H11" s="96">
        <v>50</v>
      </c>
      <c r="I11" s="96">
        <v>10</v>
      </c>
      <c r="J11" s="96">
        <v>8</v>
      </c>
      <c r="K11" s="96">
        <v>0</v>
      </c>
      <c r="L11" s="91">
        <f t="shared" si="0"/>
        <v>18</v>
      </c>
      <c r="M11" s="96">
        <v>43</v>
      </c>
      <c r="N11" s="96">
        <v>19</v>
      </c>
      <c r="O11" s="96">
        <v>8</v>
      </c>
      <c r="P11" s="96">
        <v>0</v>
      </c>
      <c r="Q11" s="91">
        <f t="shared" si="1"/>
        <v>27</v>
      </c>
      <c r="R11" s="87">
        <f t="shared" si="3"/>
        <v>-9</v>
      </c>
      <c r="S11" s="96">
        <v>4</v>
      </c>
      <c r="T11" s="96">
        <v>12</v>
      </c>
      <c r="U11" s="94">
        <f t="shared" si="4"/>
        <v>-8</v>
      </c>
      <c r="V11" s="268"/>
      <c r="W11" s="97">
        <f>'５月'!D11</f>
        <v>9372</v>
      </c>
      <c r="X11" s="269"/>
    </row>
    <row r="12" spans="1:24" ht="22.5" customHeight="1" x14ac:dyDescent="0.15">
      <c r="A12" s="215" t="s">
        <v>3</v>
      </c>
      <c r="B12" s="263">
        <f>SUM(D12+D13)</f>
        <v>4455</v>
      </c>
      <c r="C12" s="90" t="s">
        <v>10</v>
      </c>
      <c r="D12" s="92">
        <f t="shared" si="2"/>
        <v>2046</v>
      </c>
      <c r="E12" s="112">
        <f t="shared" si="5"/>
        <v>-6</v>
      </c>
      <c r="F12" s="265">
        <f>X12+G12</f>
        <v>2305</v>
      </c>
      <c r="G12" s="267">
        <v>-5</v>
      </c>
      <c r="H12" s="96">
        <v>12</v>
      </c>
      <c r="I12" s="96">
        <v>3</v>
      </c>
      <c r="J12" s="96">
        <v>1</v>
      </c>
      <c r="K12" s="96">
        <v>0</v>
      </c>
      <c r="L12" s="91">
        <f t="shared" si="0"/>
        <v>4</v>
      </c>
      <c r="M12" s="96">
        <v>10</v>
      </c>
      <c r="N12" s="96">
        <v>2</v>
      </c>
      <c r="O12" s="96">
        <v>3</v>
      </c>
      <c r="P12" s="96">
        <v>0</v>
      </c>
      <c r="Q12" s="91">
        <f t="shared" si="1"/>
        <v>5</v>
      </c>
      <c r="R12" s="87">
        <f t="shared" si="3"/>
        <v>-1</v>
      </c>
      <c r="S12" s="96">
        <v>0</v>
      </c>
      <c r="T12" s="96">
        <v>7</v>
      </c>
      <c r="U12" s="94">
        <f t="shared" si="4"/>
        <v>-7</v>
      </c>
      <c r="V12" s="268" t="s">
        <v>3</v>
      </c>
      <c r="W12" s="97">
        <f>'５月'!D12</f>
        <v>2052</v>
      </c>
      <c r="X12" s="261">
        <f>'５月'!F12:F13</f>
        <v>2310</v>
      </c>
    </row>
    <row r="13" spans="1:24" ht="22.5" customHeight="1" x14ac:dyDescent="0.15">
      <c r="A13" s="215"/>
      <c r="B13" s="264"/>
      <c r="C13" s="90" t="s">
        <v>11</v>
      </c>
      <c r="D13" s="92">
        <f t="shared" si="2"/>
        <v>2409</v>
      </c>
      <c r="E13" s="112">
        <f t="shared" si="5"/>
        <v>-1</v>
      </c>
      <c r="F13" s="266"/>
      <c r="G13" s="267"/>
      <c r="H13" s="96">
        <v>11</v>
      </c>
      <c r="I13" s="96">
        <v>5</v>
      </c>
      <c r="J13" s="96">
        <v>2</v>
      </c>
      <c r="K13" s="96">
        <v>0</v>
      </c>
      <c r="L13" s="91">
        <f t="shared" si="0"/>
        <v>7</v>
      </c>
      <c r="M13" s="96">
        <v>13</v>
      </c>
      <c r="N13" s="96">
        <v>0</v>
      </c>
      <c r="O13" s="96">
        <v>1</v>
      </c>
      <c r="P13" s="96">
        <v>0</v>
      </c>
      <c r="Q13" s="91">
        <f t="shared" si="1"/>
        <v>1</v>
      </c>
      <c r="R13" s="87">
        <f t="shared" si="3"/>
        <v>6</v>
      </c>
      <c r="S13" s="96">
        <v>0</v>
      </c>
      <c r="T13" s="96">
        <v>5</v>
      </c>
      <c r="U13" s="94">
        <f t="shared" si="4"/>
        <v>-5</v>
      </c>
      <c r="V13" s="268"/>
      <c r="W13" s="97">
        <f>'５月'!D13</f>
        <v>2410</v>
      </c>
      <c r="X13" s="269"/>
    </row>
    <row r="14" spans="1:24" ht="22.5" customHeight="1" x14ac:dyDescent="0.15">
      <c r="A14" s="215" t="s">
        <v>4</v>
      </c>
      <c r="B14" s="263">
        <f>SUM(D14+D15)</f>
        <v>4514</v>
      </c>
      <c r="C14" s="90" t="s">
        <v>10</v>
      </c>
      <c r="D14" s="92">
        <f t="shared" si="2"/>
        <v>2203</v>
      </c>
      <c r="E14" s="112">
        <f t="shared" si="5"/>
        <v>-3</v>
      </c>
      <c r="F14" s="265">
        <f>X14+G14</f>
        <v>1709</v>
      </c>
      <c r="G14" s="267">
        <v>3</v>
      </c>
      <c r="H14" s="96">
        <v>6</v>
      </c>
      <c r="I14" s="96">
        <v>1</v>
      </c>
      <c r="J14" s="96">
        <v>4</v>
      </c>
      <c r="K14" s="96">
        <v>0</v>
      </c>
      <c r="L14" s="91">
        <f t="shared" si="0"/>
        <v>5</v>
      </c>
      <c r="M14" s="96">
        <v>7</v>
      </c>
      <c r="N14" s="96">
        <v>3</v>
      </c>
      <c r="O14" s="96">
        <v>2</v>
      </c>
      <c r="P14" s="96">
        <v>0</v>
      </c>
      <c r="Q14" s="91">
        <f t="shared" si="1"/>
        <v>5</v>
      </c>
      <c r="R14" s="87">
        <f t="shared" si="3"/>
        <v>0</v>
      </c>
      <c r="S14" s="96">
        <v>0</v>
      </c>
      <c r="T14" s="96">
        <v>2</v>
      </c>
      <c r="U14" s="94">
        <f t="shared" si="4"/>
        <v>-2</v>
      </c>
      <c r="V14" s="268" t="s">
        <v>4</v>
      </c>
      <c r="W14" s="97">
        <f>'５月'!D14</f>
        <v>2206</v>
      </c>
      <c r="X14" s="261">
        <f>'５月'!F14:F15</f>
        <v>1706</v>
      </c>
    </row>
    <row r="15" spans="1:24" ht="22.5" customHeight="1" x14ac:dyDescent="0.15">
      <c r="A15" s="215"/>
      <c r="B15" s="264"/>
      <c r="C15" s="90" t="s">
        <v>11</v>
      </c>
      <c r="D15" s="92">
        <f t="shared" si="2"/>
        <v>2311</v>
      </c>
      <c r="E15" s="112">
        <f t="shared" si="5"/>
        <v>2</v>
      </c>
      <c r="F15" s="266"/>
      <c r="G15" s="267"/>
      <c r="H15" s="96">
        <v>6</v>
      </c>
      <c r="I15" s="96">
        <v>0</v>
      </c>
      <c r="J15" s="96">
        <v>1</v>
      </c>
      <c r="K15" s="96">
        <v>0</v>
      </c>
      <c r="L15" s="91">
        <f t="shared" si="0"/>
        <v>1</v>
      </c>
      <c r="M15" s="96">
        <v>3</v>
      </c>
      <c r="N15" s="96">
        <v>0</v>
      </c>
      <c r="O15" s="96">
        <v>1</v>
      </c>
      <c r="P15" s="96">
        <v>0</v>
      </c>
      <c r="Q15" s="91">
        <f t="shared" si="1"/>
        <v>1</v>
      </c>
      <c r="R15" s="87">
        <f t="shared" si="3"/>
        <v>0</v>
      </c>
      <c r="S15" s="96">
        <v>0</v>
      </c>
      <c r="T15" s="96">
        <v>1</v>
      </c>
      <c r="U15" s="94">
        <f t="shared" si="4"/>
        <v>-1</v>
      </c>
      <c r="V15" s="268"/>
      <c r="W15" s="97">
        <f>'５月'!D15</f>
        <v>2309</v>
      </c>
      <c r="X15" s="269"/>
    </row>
    <row r="16" spans="1:24" ht="22.5" customHeight="1" x14ac:dyDescent="0.15">
      <c r="A16" s="215" t="s">
        <v>5</v>
      </c>
      <c r="B16" s="263">
        <f>SUM(D16+D17)</f>
        <v>2715</v>
      </c>
      <c r="C16" s="90" t="s">
        <v>10</v>
      </c>
      <c r="D16" s="92">
        <f t="shared" si="2"/>
        <v>1338</v>
      </c>
      <c r="E16" s="112">
        <f t="shared" si="5"/>
        <v>-3</v>
      </c>
      <c r="F16" s="265">
        <f>X16+G16</f>
        <v>1374</v>
      </c>
      <c r="G16" s="267">
        <v>-4</v>
      </c>
      <c r="H16" s="96">
        <v>3</v>
      </c>
      <c r="I16" s="96">
        <v>1</v>
      </c>
      <c r="J16" s="96">
        <v>2</v>
      </c>
      <c r="K16" s="96">
        <v>0</v>
      </c>
      <c r="L16" s="91">
        <f t="shared" si="0"/>
        <v>3</v>
      </c>
      <c r="M16" s="96">
        <v>4</v>
      </c>
      <c r="N16" s="96">
        <v>1</v>
      </c>
      <c r="O16" s="96">
        <v>3</v>
      </c>
      <c r="P16" s="96">
        <v>0</v>
      </c>
      <c r="Q16" s="91">
        <f t="shared" si="1"/>
        <v>4</v>
      </c>
      <c r="R16" s="87">
        <f t="shared" si="3"/>
        <v>-1</v>
      </c>
      <c r="S16" s="96">
        <v>0</v>
      </c>
      <c r="T16" s="96">
        <v>1</v>
      </c>
      <c r="U16" s="94">
        <f t="shared" si="4"/>
        <v>-1</v>
      </c>
      <c r="V16" s="268" t="s">
        <v>5</v>
      </c>
      <c r="W16" s="97">
        <f>'５月'!D16</f>
        <v>1341</v>
      </c>
      <c r="X16" s="261">
        <f>'５月'!F16:F17</f>
        <v>1378</v>
      </c>
    </row>
    <row r="17" spans="1:24" ht="22.5" customHeight="1" x14ac:dyDescent="0.15">
      <c r="A17" s="215"/>
      <c r="B17" s="264"/>
      <c r="C17" s="90" t="s">
        <v>11</v>
      </c>
      <c r="D17" s="92">
        <f t="shared" si="2"/>
        <v>1377</v>
      </c>
      <c r="E17" s="112">
        <f t="shared" si="5"/>
        <v>-9</v>
      </c>
      <c r="F17" s="266"/>
      <c r="G17" s="267"/>
      <c r="H17" s="96">
        <v>3</v>
      </c>
      <c r="I17" s="96">
        <v>1</v>
      </c>
      <c r="J17" s="96">
        <v>0</v>
      </c>
      <c r="K17" s="96">
        <v>0</v>
      </c>
      <c r="L17" s="91">
        <f t="shared" si="0"/>
        <v>1</v>
      </c>
      <c r="M17" s="96">
        <v>8</v>
      </c>
      <c r="N17" s="96">
        <v>0</v>
      </c>
      <c r="O17" s="96">
        <v>3</v>
      </c>
      <c r="P17" s="96">
        <v>0</v>
      </c>
      <c r="Q17" s="91">
        <f t="shared" si="1"/>
        <v>3</v>
      </c>
      <c r="R17" s="87">
        <f t="shared" si="3"/>
        <v>-2</v>
      </c>
      <c r="S17" s="96">
        <v>0</v>
      </c>
      <c r="T17" s="96">
        <v>2</v>
      </c>
      <c r="U17" s="94">
        <f t="shared" si="4"/>
        <v>-2</v>
      </c>
      <c r="V17" s="268"/>
      <c r="W17" s="97">
        <f>'５月'!D17</f>
        <v>1386</v>
      </c>
      <c r="X17" s="269"/>
    </row>
    <row r="18" spans="1:24" ht="22.5" customHeight="1" x14ac:dyDescent="0.15">
      <c r="A18" s="215" t="s">
        <v>6</v>
      </c>
      <c r="B18" s="263">
        <f>SUM(D18+D19)</f>
        <v>649</v>
      </c>
      <c r="C18" s="90" t="s">
        <v>10</v>
      </c>
      <c r="D18" s="92">
        <f t="shared" si="2"/>
        <v>329</v>
      </c>
      <c r="E18" s="112">
        <f t="shared" si="5"/>
        <v>-2</v>
      </c>
      <c r="F18" s="265">
        <f>X18+G18</f>
        <v>322</v>
      </c>
      <c r="G18" s="267">
        <v>0</v>
      </c>
      <c r="H18" s="96">
        <v>1</v>
      </c>
      <c r="I18" s="96">
        <v>0</v>
      </c>
      <c r="J18" s="96">
        <v>1</v>
      </c>
      <c r="K18" s="96">
        <v>0</v>
      </c>
      <c r="L18" s="91">
        <f t="shared" si="0"/>
        <v>1</v>
      </c>
      <c r="M18" s="96">
        <v>0</v>
      </c>
      <c r="N18" s="96">
        <v>2</v>
      </c>
      <c r="O18" s="96">
        <v>1</v>
      </c>
      <c r="P18" s="96">
        <v>0</v>
      </c>
      <c r="Q18" s="91">
        <f t="shared" si="1"/>
        <v>3</v>
      </c>
      <c r="R18" s="87">
        <f t="shared" si="3"/>
        <v>-2</v>
      </c>
      <c r="S18" s="96">
        <v>0</v>
      </c>
      <c r="T18" s="96">
        <v>1</v>
      </c>
      <c r="U18" s="94">
        <f t="shared" si="4"/>
        <v>-1</v>
      </c>
      <c r="V18" s="268" t="s">
        <v>6</v>
      </c>
      <c r="W18" s="97">
        <f>'５月'!D18</f>
        <v>331</v>
      </c>
      <c r="X18" s="261">
        <f>'５月'!F18:F19</f>
        <v>322</v>
      </c>
    </row>
    <row r="19" spans="1:24" ht="22.5" customHeight="1" x14ac:dyDescent="0.15">
      <c r="A19" s="215"/>
      <c r="B19" s="264"/>
      <c r="C19" s="90" t="s">
        <v>11</v>
      </c>
      <c r="D19" s="92">
        <f t="shared" si="2"/>
        <v>320</v>
      </c>
      <c r="E19" s="112">
        <f t="shared" si="5"/>
        <v>-3</v>
      </c>
      <c r="F19" s="266"/>
      <c r="G19" s="267"/>
      <c r="H19" s="96">
        <v>0</v>
      </c>
      <c r="I19" s="96">
        <v>0</v>
      </c>
      <c r="J19" s="96">
        <v>0</v>
      </c>
      <c r="K19" s="96">
        <v>0</v>
      </c>
      <c r="L19" s="91">
        <f t="shared" si="0"/>
        <v>0</v>
      </c>
      <c r="M19" s="96">
        <v>0</v>
      </c>
      <c r="N19" s="96">
        <v>1</v>
      </c>
      <c r="O19" s="96">
        <v>0</v>
      </c>
      <c r="P19" s="96">
        <v>0</v>
      </c>
      <c r="Q19" s="91">
        <f t="shared" si="1"/>
        <v>1</v>
      </c>
      <c r="R19" s="87">
        <f t="shared" si="3"/>
        <v>-1</v>
      </c>
      <c r="S19" s="96">
        <v>0</v>
      </c>
      <c r="T19" s="96">
        <v>2</v>
      </c>
      <c r="U19" s="94">
        <f t="shared" si="4"/>
        <v>-2</v>
      </c>
      <c r="V19" s="268"/>
      <c r="W19" s="97">
        <f>'５月'!D19</f>
        <v>323</v>
      </c>
      <c r="X19" s="269"/>
    </row>
    <row r="20" spans="1:24" ht="22.5" customHeight="1" x14ac:dyDescent="0.15">
      <c r="A20" s="215" t="s">
        <v>7</v>
      </c>
      <c r="B20" s="263">
        <f>SUM(D20+D21)</f>
        <v>743</v>
      </c>
      <c r="C20" s="90" t="s">
        <v>10</v>
      </c>
      <c r="D20" s="92">
        <f t="shared" si="2"/>
        <v>337</v>
      </c>
      <c r="E20" s="112">
        <f t="shared" si="5"/>
        <v>-2</v>
      </c>
      <c r="F20" s="265">
        <f>X20+G20</f>
        <v>380</v>
      </c>
      <c r="G20" s="267">
        <v>-5</v>
      </c>
      <c r="H20" s="96">
        <v>0</v>
      </c>
      <c r="I20" s="96">
        <v>0</v>
      </c>
      <c r="J20" s="96">
        <v>1</v>
      </c>
      <c r="K20" s="96">
        <v>0</v>
      </c>
      <c r="L20" s="91">
        <f t="shared" si="0"/>
        <v>1</v>
      </c>
      <c r="M20" s="96">
        <v>1</v>
      </c>
      <c r="N20" s="96">
        <v>0</v>
      </c>
      <c r="O20" s="96">
        <v>1</v>
      </c>
      <c r="P20" s="96">
        <v>0</v>
      </c>
      <c r="Q20" s="91">
        <f t="shared" si="1"/>
        <v>1</v>
      </c>
      <c r="R20" s="87">
        <f t="shared" si="3"/>
        <v>0</v>
      </c>
      <c r="S20" s="96">
        <v>1</v>
      </c>
      <c r="T20" s="96">
        <v>2</v>
      </c>
      <c r="U20" s="94">
        <f t="shared" si="4"/>
        <v>-1</v>
      </c>
      <c r="V20" s="268" t="s">
        <v>7</v>
      </c>
      <c r="W20" s="97">
        <f>'５月'!D20</f>
        <v>339</v>
      </c>
      <c r="X20" s="261">
        <f>'５月'!F20:F21</f>
        <v>385</v>
      </c>
    </row>
    <row r="21" spans="1:24" ht="22.5" customHeight="1" x14ac:dyDescent="0.15">
      <c r="A21" s="215"/>
      <c r="B21" s="264"/>
      <c r="C21" s="90" t="s">
        <v>11</v>
      </c>
      <c r="D21" s="92">
        <f t="shared" si="2"/>
        <v>406</v>
      </c>
      <c r="E21" s="112">
        <f t="shared" si="5"/>
        <v>-4</v>
      </c>
      <c r="F21" s="266"/>
      <c r="G21" s="267"/>
      <c r="H21" s="96">
        <v>1</v>
      </c>
      <c r="I21" s="96">
        <v>0</v>
      </c>
      <c r="J21" s="96">
        <v>0</v>
      </c>
      <c r="K21" s="96">
        <v>0</v>
      </c>
      <c r="L21" s="91">
        <f t="shared" si="0"/>
        <v>0</v>
      </c>
      <c r="M21" s="96">
        <v>4</v>
      </c>
      <c r="N21" s="96">
        <v>0</v>
      </c>
      <c r="O21" s="96">
        <v>0</v>
      </c>
      <c r="P21" s="96">
        <v>0</v>
      </c>
      <c r="Q21" s="91">
        <f t="shared" si="1"/>
        <v>0</v>
      </c>
      <c r="R21" s="87">
        <f t="shared" si="3"/>
        <v>0</v>
      </c>
      <c r="S21" s="96">
        <v>0</v>
      </c>
      <c r="T21" s="96">
        <v>1</v>
      </c>
      <c r="U21" s="94">
        <f t="shared" si="4"/>
        <v>-1</v>
      </c>
      <c r="V21" s="268"/>
      <c r="W21" s="97">
        <f>'５月'!D21</f>
        <v>410</v>
      </c>
      <c r="X21" s="269"/>
    </row>
    <row r="22" spans="1:24" ht="22.5" customHeight="1" x14ac:dyDescent="0.15">
      <c r="A22" s="215" t="s">
        <v>8</v>
      </c>
      <c r="B22" s="263">
        <f>SUM(D22+D23)</f>
        <v>3740</v>
      </c>
      <c r="C22" s="90" t="s">
        <v>10</v>
      </c>
      <c r="D22" s="92">
        <f t="shared" si="2"/>
        <v>1720</v>
      </c>
      <c r="E22" s="112">
        <f t="shared" si="5"/>
        <v>-2</v>
      </c>
      <c r="F22" s="265">
        <f>X22+G22</f>
        <v>1535</v>
      </c>
      <c r="G22" s="267">
        <v>-5</v>
      </c>
      <c r="H22" s="96">
        <v>4</v>
      </c>
      <c r="I22" s="96">
        <v>0</v>
      </c>
      <c r="J22" s="96">
        <v>2</v>
      </c>
      <c r="K22" s="96">
        <v>0</v>
      </c>
      <c r="L22" s="91">
        <f t="shared" si="0"/>
        <v>2</v>
      </c>
      <c r="M22" s="96">
        <v>4</v>
      </c>
      <c r="N22" s="96">
        <v>0</v>
      </c>
      <c r="O22" s="96">
        <v>0</v>
      </c>
      <c r="P22" s="96">
        <v>0</v>
      </c>
      <c r="Q22" s="91">
        <f t="shared" si="1"/>
        <v>0</v>
      </c>
      <c r="R22" s="87">
        <f t="shared" si="3"/>
        <v>2</v>
      </c>
      <c r="S22" s="96">
        <v>1</v>
      </c>
      <c r="T22" s="96">
        <v>5</v>
      </c>
      <c r="U22" s="94">
        <f t="shared" si="4"/>
        <v>-4</v>
      </c>
      <c r="V22" s="268" t="s">
        <v>8</v>
      </c>
      <c r="W22" s="97">
        <f>'５月'!D22</f>
        <v>1722</v>
      </c>
      <c r="X22" s="261">
        <f>'５月'!F22:F23</f>
        <v>1540</v>
      </c>
    </row>
    <row r="23" spans="1:24" ht="22.5" customHeight="1" x14ac:dyDescent="0.15">
      <c r="A23" s="215"/>
      <c r="B23" s="264"/>
      <c r="C23" s="90" t="s">
        <v>11</v>
      </c>
      <c r="D23" s="92">
        <f t="shared" si="2"/>
        <v>2020</v>
      </c>
      <c r="E23" s="112">
        <f t="shared" si="5"/>
        <v>-6</v>
      </c>
      <c r="F23" s="266"/>
      <c r="G23" s="267"/>
      <c r="H23" s="96">
        <v>1</v>
      </c>
      <c r="I23" s="96">
        <v>0</v>
      </c>
      <c r="J23" s="96">
        <v>5</v>
      </c>
      <c r="K23" s="96">
        <v>0</v>
      </c>
      <c r="L23" s="91">
        <f t="shared" si="0"/>
        <v>5</v>
      </c>
      <c r="M23" s="96">
        <v>4</v>
      </c>
      <c r="N23" s="96">
        <v>0</v>
      </c>
      <c r="O23" s="96">
        <v>3</v>
      </c>
      <c r="P23" s="96">
        <v>0</v>
      </c>
      <c r="Q23" s="91">
        <f t="shared" si="1"/>
        <v>3</v>
      </c>
      <c r="R23" s="87">
        <f t="shared" si="3"/>
        <v>2</v>
      </c>
      <c r="S23" s="96">
        <v>1</v>
      </c>
      <c r="T23" s="96">
        <v>6</v>
      </c>
      <c r="U23" s="94">
        <f t="shared" si="4"/>
        <v>-5</v>
      </c>
      <c r="V23" s="268"/>
      <c r="W23" s="97">
        <f>'５月'!D23</f>
        <v>2026</v>
      </c>
      <c r="X23" s="269"/>
    </row>
    <row r="24" spans="1:24" ht="22.5" customHeight="1" x14ac:dyDescent="0.15">
      <c r="A24" s="215" t="s">
        <v>9</v>
      </c>
      <c r="B24" s="263">
        <f>SUM(D24+D25)</f>
        <v>8353</v>
      </c>
      <c r="C24" s="90" t="s">
        <v>10</v>
      </c>
      <c r="D24" s="92">
        <f t="shared" si="2"/>
        <v>3996</v>
      </c>
      <c r="E24" s="112">
        <f t="shared" si="5"/>
        <v>11</v>
      </c>
      <c r="F24" s="265">
        <f>X24+G24</f>
        <v>3677</v>
      </c>
      <c r="G24" s="267">
        <v>21</v>
      </c>
      <c r="H24" s="96">
        <v>7</v>
      </c>
      <c r="I24" s="96">
        <v>5</v>
      </c>
      <c r="J24" s="96">
        <v>19</v>
      </c>
      <c r="K24" s="96">
        <v>0</v>
      </c>
      <c r="L24" s="91">
        <f t="shared" si="0"/>
        <v>24</v>
      </c>
      <c r="M24" s="96">
        <v>7</v>
      </c>
      <c r="N24" s="96">
        <v>2</v>
      </c>
      <c r="O24" s="96">
        <v>6</v>
      </c>
      <c r="P24" s="96">
        <v>0</v>
      </c>
      <c r="Q24" s="91">
        <f t="shared" si="1"/>
        <v>8</v>
      </c>
      <c r="R24" s="87">
        <f t="shared" si="3"/>
        <v>16</v>
      </c>
      <c r="S24" s="96">
        <v>1</v>
      </c>
      <c r="T24" s="96">
        <v>6</v>
      </c>
      <c r="U24" s="94">
        <f t="shared" si="4"/>
        <v>-5</v>
      </c>
      <c r="V24" s="268" t="s">
        <v>9</v>
      </c>
      <c r="W24" s="97">
        <f>'５月'!D24</f>
        <v>3985</v>
      </c>
      <c r="X24" s="261">
        <f>'５月'!F24:F25</f>
        <v>3656</v>
      </c>
    </row>
    <row r="25" spans="1:24" ht="22.5" customHeight="1" thickBot="1" x14ac:dyDescent="0.2">
      <c r="A25" s="218"/>
      <c r="B25" s="270"/>
      <c r="C25" s="98" t="s">
        <v>11</v>
      </c>
      <c r="D25" s="99">
        <f t="shared" si="2"/>
        <v>4357</v>
      </c>
      <c r="E25" s="113">
        <f t="shared" si="5"/>
        <v>-1</v>
      </c>
      <c r="F25" s="271"/>
      <c r="G25" s="272"/>
      <c r="H25" s="101">
        <v>9</v>
      </c>
      <c r="I25" s="101">
        <v>2</v>
      </c>
      <c r="J25" s="101">
        <v>4</v>
      </c>
      <c r="K25" s="101">
        <v>0</v>
      </c>
      <c r="L25" s="102">
        <f t="shared" si="0"/>
        <v>6</v>
      </c>
      <c r="M25" s="101">
        <v>7</v>
      </c>
      <c r="N25" s="101">
        <v>1</v>
      </c>
      <c r="O25" s="101">
        <v>1</v>
      </c>
      <c r="P25" s="101">
        <v>0</v>
      </c>
      <c r="Q25" s="102">
        <f t="shared" si="1"/>
        <v>2</v>
      </c>
      <c r="R25" s="100">
        <f t="shared" si="3"/>
        <v>4</v>
      </c>
      <c r="S25" s="101">
        <v>2</v>
      </c>
      <c r="T25" s="101">
        <v>9</v>
      </c>
      <c r="U25" s="103">
        <f t="shared" si="4"/>
        <v>-7</v>
      </c>
      <c r="V25" s="273"/>
      <c r="W25" s="104">
        <f>'５月'!D25</f>
        <v>4358</v>
      </c>
      <c r="X25" s="26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 x14ac:dyDescent="0.15">
      <c r="C27" s="260" t="s">
        <v>100</v>
      </c>
      <c r="D27" s="260"/>
      <c r="E27" s="260"/>
      <c r="F27" s="260"/>
      <c r="G27" s="260"/>
      <c r="H27" s="260"/>
    </row>
    <row r="28" spans="1:24" ht="22.5" customHeight="1" x14ac:dyDescent="0.15">
      <c r="C28" s="260" t="s">
        <v>101</v>
      </c>
      <c r="D28" s="260"/>
      <c r="E28" s="260"/>
      <c r="F28" s="260"/>
      <c r="G28" s="260"/>
      <c r="H28" s="260"/>
    </row>
  </sheetData>
  <mergeCells count="86">
    <mergeCell ref="C28:H28"/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  <mergeCell ref="C27:H27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7"/>
  <sheetViews>
    <sheetView zoomScale="70" zoomScaleNormal="7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S29" sqref="S29:T29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3"/>
      <c r="G1" s="3"/>
    </row>
    <row r="2" spans="1:24" ht="22.5" customHeight="1" thickBot="1" x14ac:dyDescent="0.2">
      <c r="B2" s="239" t="s">
        <v>91</v>
      </c>
      <c r="C2" s="239"/>
      <c r="D2" s="239"/>
      <c r="E2" s="239"/>
      <c r="F2" s="2"/>
      <c r="G2" s="2"/>
      <c r="K2" s="232" t="s">
        <v>86</v>
      </c>
      <c r="L2" s="232"/>
      <c r="M2" s="232"/>
      <c r="O2" s="232" t="s">
        <v>22</v>
      </c>
      <c r="P2" s="232"/>
      <c r="Q2" s="232"/>
      <c r="R2" s="232"/>
      <c r="S2" s="10">
        <f>B6/F6</f>
        <v>2.2323002690915841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48115</v>
      </c>
      <c r="C6" s="57" t="s">
        <v>10</v>
      </c>
      <c r="D6" s="82">
        <f>SUMIF(C8:C44,"男",D8:D44)</f>
        <v>22708</v>
      </c>
      <c r="E6" s="78">
        <f>H6+I6+J6+K6-M6-N6-O6-P6+S6-T6</f>
        <v>-16</v>
      </c>
      <c r="F6" s="227">
        <f>X6+G6</f>
        <v>21554</v>
      </c>
      <c r="G6" s="227">
        <f>SUM(G8:G25)</f>
        <v>-8</v>
      </c>
      <c r="H6" s="82">
        <f>SUMIF(C8:C44,"男",H8:H44)</f>
        <v>69</v>
      </c>
      <c r="I6" s="82">
        <f>SUMIF(C8:C44,"男",I8:I44)</f>
        <v>12</v>
      </c>
      <c r="J6" s="82">
        <f>SUMIF(C8:C44,"男",J8:J44)</f>
        <v>42</v>
      </c>
      <c r="K6" s="82">
        <f>SUMIF(C8:C44,"男",K8:K44)</f>
        <v>0</v>
      </c>
      <c r="L6" s="82">
        <f>SUM(I6:K6)</f>
        <v>54</v>
      </c>
      <c r="M6" s="82">
        <f>SUMIF(C8:C44,"男",M8:M44)</f>
        <v>69</v>
      </c>
      <c r="N6" s="82">
        <f>SUMIF(C8:C44,"男",N8:N44)</f>
        <v>22</v>
      </c>
      <c r="O6" s="82">
        <f>SUMIF(C8:C44,"男",O8:O44)</f>
        <v>22</v>
      </c>
      <c r="P6" s="82">
        <f>SUMIF(C8:C44,"男",P8:P44)</f>
        <v>0</v>
      </c>
      <c r="Q6" s="82">
        <f>SUM(N6:P6)</f>
        <v>44</v>
      </c>
      <c r="R6" s="82">
        <f>SUM(L6-Q6)</f>
        <v>10</v>
      </c>
      <c r="S6" s="82">
        <f>SUMIF(C8:C44,"男",S8:S44)</f>
        <v>7</v>
      </c>
      <c r="T6" s="82">
        <f>SUMIF(C8:C44,"男",T8:T44)</f>
        <v>33</v>
      </c>
      <c r="U6" s="58">
        <f>SUM(S6-T6)</f>
        <v>-26</v>
      </c>
      <c r="V6" s="199" t="s">
        <v>0</v>
      </c>
      <c r="W6" s="59">
        <f>SUMIF(C8:C25,"男",W8:W25)</f>
        <v>22724</v>
      </c>
      <c r="X6" s="209">
        <f>SUM(X8:X25)</f>
        <v>21562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25407</v>
      </c>
      <c r="E7" s="78">
        <f>H7+I7+J7+K7-M7-N7-O7-P7+S7-T7</f>
        <v>-41</v>
      </c>
      <c r="F7" s="228"/>
      <c r="G7" s="228"/>
      <c r="H7" s="83">
        <f>SUMIF(C8:C45,"女",H8:H45)</f>
        <v>94</v>
      </c>
      <c r="I7" s="83">
        <f>SUMIF(C8:C45,"女",I8:I45)</f>
        <v>7</v>
      </c>
      <c r="J7" s="83">
        <f>SUMIF(C8:C45,"女",J8:J45)</f>
        <v>26</v>
      </c>
      <c r="K7" s="83">
        <f>SUMIF(C8:C45,"女",K8:K45)</f>
        <v>0</v>
      </c>
      <c r="L7" s="83">
        <f>SUM(I7:K7)</f>
        <v>33</v>
      </c>
      <c r="M7" s="83">
        <f>SUMIF(C8:C45,"女",M8:M45)</f>
        <v>94</v>
      </c>
      <c r="N7" s="83">
        <f>SUMIF(C8:C45,"女",N8:N45)</f>
        <v>34</v>
      </c>
      <c r="O7" s="83">
        <f>SUMIF(C8:C45,"女",O8:O45)</f>
        <v>15</v>
      </c>
      <c r="P7" s="83">
        <f>SUMIF(C8:C45,"女",P8:P45)</f>
        <v>1</v>
      </c>
      <c r="Q7" s="83">
        <f t="shared" ref="Q7:Q25" si="0">SUM(N7:P7)</f>
        <v>50</v>
      </c>
      <c r="R7" s="78">
        <f>SUM(L7-Q7)</f>
        <v>-17</v>
      </c>
      <c r="S7" s="78">
        <f>SUMIF(C8:C45,"女",S8:S45)</f>
        <v>9</v>
      </c>
      <c r="T7" s="78">
        <f>SUMIF(C8:C44,"女",T8:T45)</f>
        <v>33</v>
      </c>
      <c r="U7" s="61">
        <f>SUM(S7-T7)</f>
        <v>-24</v>
      </c>
      <c r="V7" s="200"/>
      <c r="W7" s="62">
        <f>SUMIF(C8:C25,"女",W8:W25)</f>
        <v>25448</v>
      </c>
      <c r="X7" s="210"/>
    </row>
    <row r="8" spans="1:24" ht="22.5" customHeight="1" x14ac:dyDescent="0.15">
      <c r="A8" s="224" t="s">
        <v>1</v>
      </c>
      <c r="B8" s="221">
        <f>SUM(D8+D9)</f>
        <v>5283</v>
      </c>
      <c r="C8" s="63" t="s">
        <v>10</v>
      </c>
      <c r="D8" s="64">
        <f>E8+W8</f>
        <v>2402</v>
      </c>
      <c r="E8" s="78">
        <f>H8+I8+J8+K8-M8-N8-O8-P8+S8-T8</f>
        <v>6</v>
      </c>
      <c r="F8" s="229">
        <f>X8+G8</f>
        <v>2241</v>
      </c>
      <c r="G8" s="226">
        <v>2</v>
      </c>
      <c r="H8" s="84">
        <v>4</v>
      </c>
      <c r="I8" s="84">
        <v>0</v>
      </c>
      <c r="J8" s="84">
        <v>4</v>
      </c>
      <c r="K8" s="84">
        <v>0</v>
      </c>
      <c r="L8" s="78">
        <f t="shared" ref="L8:L25" si="1">SUM(I8:K8)</f>
        <v>4</v>
      </c>
      <c r="M8" s="84">
        <v>1</v>
      </c>
      <c r="N8" s="84">
        <v>0</v>
      </c>
      <c r="O8" s="84">
        <v>1</v>
      </c>
      <c r="P8" s="84">
        <v>0</v>
      </c>
      <c r="Q8" s="78">
        <f t="shared" si="0"/>
        <v>1</v>
      </c>
      <c r="R8" s="78">
        <f>SUM(L8-Q8)</f>
        <v>3</v>
      </c>
      <c r="S8" s="84">
        <v>1</v>
      </c>
      <c r="T8" s="84">
        <v>1</v>
      </c>
      <c r="U8" s="65">
        <f>SUM(S8-T8)</f>
        <v>0</v>
      </c>
      <c r="V8" s="201" t="s">
        <v>1</v>
      </c>
      <c r="W8" s="66">
        <f>'６月'!D8</f>
        <v>2396</v>
      </c>
      <c r="X8" s="212">
        <f>'６月'!F8:F9</f>
        <v>2239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2">E9+W9</f>
        <v>2881</v>
      </c>
      <c r="E9" s="78">
        <f>H9+I9+J9+K9-M9-N9-O9-P9+S9-T9</f>
        <v>-5</v>
      </c>
      <c r="F9" s="217"/>
      <c r="G9" s="214"/>
      <c r="H9" s="79">
        <v>11</v>
      </c>
      <c r="I9" s="79">
        <v>0</v>
      </c>
      <c r="J9" s="79">
        <v>3</v>
      </c>
      <c r="K9" s="79">
        <v>0</v>
      </c>
      <c r="L9" s="83">
        <f t="shared" si="1"/>
        <v>3</v>
      </c>
      <c r="M9" s="79">
        <v>7</v>
      </c>
      <c r="N9" s="79">
        <v>3</v>
      </c>
      <c r="O9" s="79">
        <v>1</v>
      </c>
      <c r="P9" s="79">
        <v>0</v>
      </c>
      <c r="Q9" s="83">
        <f t="shared" si="0"/>
        <v>4</v>
      </c>
      <c r="R9" s="78">
        <f t="shared" ref="R9:R25" si="3">SUM(L9-Q9)</f>
        <v>-1</v>
      </c>
      <c r="S9" s="79">
        <v>0</v>
      </c>
      <c r="T9" s="79">
        <v>8</v>
      </c>
      <c r="U9" s="65">
        <f t="shared" ref="U9:U25" si="4">SUM(S9-T9)</f>
        <v>-8</v>
      </c>
      <c r="V9" s="195"/>
      <c r="W9" s="66">
        <f>'６月'!D9</f>
        <v>2886</v>
      </c>
      <c r="X9" s="259"/>
    </row>
    <row r="10" spans="1:24" ht="22.5" customHeight="1" x14ac:dyDescent="0.15">
      <c r="A10" s="215" t="s">
        <v>2</v>
      </c>
      <c r="B10" s="221">
        <f>SUM(D10+D11)</f>
        <v>17687</v>
      </c>
      <c r="C10" s="60" t="s">
        <v>10</v>
      </c>
      <c r="D10" s="64">
        <f t="shared" si="2"/>
        <v>8341</v>
      </c>
      <c r="E10" s="78">
        <f t="shared" ref="E10:E25" si="5">H10+I10+J10+K10-M10-N10-O10-P10+S10-T10</f>
        <v>-18</v>
      </c>
      <c r="F10" s="216">
        <f>X10+G10</f>
        <v>8014</v>
      </c>
      <c r="G10" s="214">
        <v>-7</v>
      </c>
      <c r="H10" s="79">
        <v>32</v>
      </c>
      <c r="I10" s="79">
        <v>3</v>
      </c>
      <c r="J10" s="79">
        <v>15</v>
      </c>
      <c r="K10" s="79">
        <v>0</v>
      </c>
      <c r="L10" s="83">
        <f t="shared" si="1"/>
        <v>18</v>
      </c>
      <c r="M10" s="79">
        <v>34</v>
      </c>
      <c r="N10" s="79">
        <v>11</v>
      </c>
      <c r="O10" s="79">
        <v>10</v>
      </c>
      <c r="P10" s="79">
        <v>0</v>
      </c>
      <c r="Q10" s="83">
        <f t="shared" si="0"/>
        <v>21</v>
      </c>
      <c r="R10" s="78">
        <f t="shared" si="3"/>
        <v>-3</v>
      </c>
      <c r="S10" s="79">
        <v>3</v>
      </c>
      <c r="T10" s="79">
        <v>16</v>
      </c>
      <c r="U10" s="65">
        <f t="shared" si="4"/>
        <v>-13</v>
      </c>
      <c r="V10" s="195" t="s">
        <v>2</v>
      </c>
      <c r="W10" s="67">
        <f>'６月'!D10</f>
        <v>8359</v>
      </c>
      <c r="X10" s="211">
        <f>'６月'!F10:F11</f>
        <v>8021</v>
      </c>
    </row>
    <row r="11" spans="1:24" ht="22.5" customHeight="1" x14ac:dyDescent="0.15">
      <c r="A11" s="215"/>
      <c r="B11" s="220"/>
      <c r="C11" s="60" t="s">
        <v>11</v>
      </c>
      <c r="D11" s="64">
        <f t="shared" si="2"/>
        <v>9346</v>
      </c>
      <c r="E11" s="78">
        <f t="shared" si="5"/>
        <v>-16</v>
      </c>
      <c r="F11" s="217"/>
      <c r="G11" s="214"/>
      <c r="H11" s="79">
        <v>49</v>
      </c>
      <c r="I11" s="79">
        <v>2</v>
      </c>
      <c r="J11" s="79">
        <v>14</v>
      </c>
      <c r="K11" s="79">
        <v>0</v>
      </c>
      <c r="L11" s="83">
        <f t="shared" si="1"/>
        <v>16</v>
      </c>
      <c r="M11" s="79">
        <v>55</v>
      </c>
      <c r="N11" s="79">
        <v>15</v>
      </c>
      <c r="O11" s="79">
        <v>7</v>
      </c>
      <c r="P11" s="79">
        <v>1</v>
      </c>
      <c r="Q11" s="83">
        <f t="shared" si="0"/>
        <v>23</v>
      </c>
      <c r="R11" s="78">
        <f t="shared" si="3"/>
        <v>-7</v>
      </c>
      <c r="S11" s="79">
        <v>6</v>
      </c>
      <c r="T11" s="79">
        <v>9</v>
      </c>
      <c r="U11" s="65">
        <f t="shared" si="4"/>
        <v>-3</v>
      </c>
      <c r="V11" s="195"/>
      <c r="W11" s="67">
        <f>'６月'!D11</f>
        <v>9362</v>
      </c>
      <c r="X11" s="212"/>
    </row>
    <row r="12" spans="1:24" ht="22.5" customHeight="1" x14ac:dyDescent="0.15">
      <c r="A12" s="215" t="s">
        <v>3</v>
      </c>
      <c r="B12" s="221">
        <f>SUM(D12+D13)</f>
        <v>4454</v>
      </c>
      <c r="C12" s="60" t="s">
        <v>10</v>
      </c>
      <c r="D12" s="64">
        <f t="shared" si="2"/>
        <v>2047</v>
      </c>
      <c r="E12" s="78">
        <f t="shared" si="5"/>
        <v>1</v>
      </c>
      <c r="F12" s="216">
        <f>X12+G12</f>
        <v>2303</v>
      </c>
      <c r="G12" s="214">
        <v>-2</v>
      </c>
      <c r="H12" s="79">
        <v>13</v>
      </c>
      <c r="I12" s="79">
        <v>0</v>
      </c>
      <c r="J12" s="79">
        <v>4</v>
      </c>
      <c r="K12" s="79">
        <v>0</v>
      </c>
      <c r="L12" s="83">
        <f t="shared" si="1"/>
        <v>4</v>
      </c>
      <c r="M12" s="79">
        <v>8</v>
      </c>
      <c r="N12" s="79">
        <v>3</v>
      </c>
      <c r="O12" s="79">
        <v>3</v>
      </c>
      <c r="P12" s="79">
        <v>0</v>
      </c>
      <c r="Q12" s="83">
        <f t="shared" si="0"/>
        <v>6</v>
      </c>
      <c r="R12" s="78">
        <f t="shared" si="3"/>
        <v>-2</v>
      </c>
      <c r="S12" s="79">
        <v>1</v>
      </c>
      <c r="T12" s="79">
        <v>3</v>
      </c>
      <c r="U12" s="65">
        <f t="shared" si="4"/>
        <v>-2</v>
      </c>
      <c r="V12" s="195" t="s">
        <v>3</v>
      </c>
      <c r="W12" s="67">
        <f>'６月'!D12</f>
        <v>2046</v>
      </c>
      <c r="X12" s="211">
        <f>'６月'!F12:F13</f>
        <v>2305</v>
      </c>
    </row>
    <row r="13" spans="1:24" ht="22.5" customHeight="1" x14ac:dyDescent="0.15">
      <c r="A13" s="215"/>
      <c r="B13" s="220"/>
      <c r="C13" s="60" t="s">
        <v>11</v>
      </c>
      <c r="D13" s="64">
        <f t="shared" si="2"/>
        <v>2407</v>
      </c>
      <c r="E13" s="78">
        <f t="shared" si="5"/>
        <v>-2</v>
      </c>
      <c r="F13" s="217"/>
      <c r="G13" s="214"/>
      <c r="H13" s="79">
        <v>9</v>
      </c>
      <c r="I13" s="79">
        <v>0</v>
      </c>
      <c r="J13" s="79">
        <v>5</v>
      </c>
      <c r="K13" s="79">
        <v>0</v>
      </c>
      <c r="L13" s="83">
        <f t="shared" si="1"/>
        <v>5</v>
      </c>
      <c r="M13" s="79">
        <v>5</v>
      </c>
      <c r="N13" s="79">
        <v>5</v>
      </c>
      <c r="O13" s="79">
        <v>3</v>
      </c>
      <c r="P13" s="79">
        <v>0</v>
      </c>
      <c r="Q13" s="83">
        <f t="shared" si="0"/>
        <v>8</v>
      </c>
      <c r="R13" s="78">
        <f t="shared" si="3"/>
        <v>-3</v>
      </c>
      <c r="S13" s="79">
        <v>0</v>
      </c>
      <c r="T13" s="79">
        <v>3</v>
      </c>
      <c r="U13" s="65">
        <f t="shared" si="4"/>
        <v>-3</v>
      </c>
      <c r="V13" s="195"/>
      <c r="W13" s="67">
        <f>'６月'!D13</f>
        <v>2409</v>
      </c>
      <c r="X13" s="212"/>
    </row>
    <row r="14" spans="1:24" ht="22.5" customHeight="1" x14ac:dyDescent="0.15">
      <c r="A14" s="215" t="s">
        <v>4</v>
      </c>
      <c r="B14" s="221">
        <f>SUM(D14+D15)</f>
        <v>4502</v>
      </c>
      <c r="C14" s="60" t="s">
        <v>10</v>
      </c>
      <c r="D14" s="64">
        <f t="shared" si="2"/>
        <v>2197</v>
      </c>
      <c r="E14" s="78">
        <f t="shared" si="5"/>
        <v>-6</v>
      </c>
      <c r="F14" s="216">
        <f>X14+G14</f>
        <v>1706</v>
      </c>
      <c r="G14" s="214">
        <v>-3</v>
      </c>
      <c r="H14" s="79">
        <v>2</v>
      </c>
      <c r="I14" s="79">
        <v>3</v>
      </c>
      <c r="J14" s="79">
        <v>1</v>
      </c>
      <c r="K14" s="79">
        <v>0</v>
      </c>
      <c r="L14" s="83">
        <f t="shared" si="1"/>
        <v>4</v>
      </c>
      <c r="M14" s="79">
        <v>8</v>
      </c>
      <c r="N14" s="79">
        <v>0</v>
      </c>
      <c r="O14" s="79">
        <v>0</v>
      </c>
      <c r="P14" s="79">
        <v>0</v>
      </c>
      <c r="Q14" s="83">
        <f t="shared" si="0"/>
        <v>0</v>
      </c>
      <c r="R14" s="78">
        <f t="shared" si="3"/>
        <v>4</v>
      </c>
      <c r="S14" s="79">
        <v>0</v>
      </c>
      <c r="T14" s="79">
        <v>4</v>
      </c>
      <c r="U14" s="65">
        <f t="shared" si="4"/>
        <v>-4</v>
      </c>
      <c r="V14" s="195" t="s">
        <v>4</v>
      </c>
      <c r="W14" s="67">
        <f>'６月'!D14</f>
        <v>2203</v>
      </c>
      <c r="X14" s="211">
        <f>'６月'!F14:F15</f>
        <v>1709</v>
      </c>
    </row>
    <row r="15" spans="1:24" ht="22.5" customHeight="1" x14ac:dyDescent="0.15">
      <c r="A15" s="215"/>
      <c r="B15" s="220"/>
      <c r="C15" s="60" t="s">
        <v>11</v>
      </c>
      <c r="D15" s="64">
        <f t="shared" si="2"/>
        <v>2305</v>
      </c>
      <c r="E15" s="78">
        <f t="shared" si="5"/>
        <v>-6</v>
      </c>
      <c r="F15" s="217"/>
      <c r="G15" s="214"/>
      <c r="H15" s="79">
        <v>7</v>
      </c>
      <c r="I15" s="79">
        <v>1</v>
      </c>
      <c r="J15" s="79">
        <v>0</v>
      </c>
      <c r="K15" s="79">
        <v>0</v>
      </c>
      <c r="L15" s="83">
        <f t="shared" si="1"/>
        <v>1</v>
      </c>
      <c r="M15" s="79">
        <v>11</v>
      </c>
      <c r="N15" s="79">
        <v>0</v>
      </c>
      <c r="O15" s="79">
        <v>1</v>
      </c>
      <c r="P15" s="79">
        <v>0</v>
      </c>
      <c r="Q15" s="83">
        <f t="shared" si="0"/>
        <v>1</v>
      </c>
      <c r="R15" s="78">
        <f t="shared" si="3"/>
        <v>0</v>
      </c>
      <c r="S15" s="79">
        <v>1</v>
      </c>
      <c r="T15" s="79">
        <v>3</v>
      </c>
      <c r="U15" s="65">
        <f t="shared" si="4"/>
        <v>-2</v>
      </c>
      <c r="V15" s="195"/>
      <c r="W15" s="67">
        <f>'６月'!D15</f>
        <v>2311</v>
      </c>
      <c r="X15" s="212"/>
    </row>
    <row r="16" spans="1:24" ht="22.5" customHeight="1" x14ac:dyDescent="0.15">
      <c r="A16" s="215" t="s">
        <v>5</v>
      </c>
      <c r="B16" s="221">
        <f>SUM(D16+D17)</f>
        <v>2707</v>
      </c>
      <c r="C16" s="60" t="s">
        <v>10</v>
      </c>
      <c r="D16" s="64">
        <f t="shared" si="2"/>
        <v>1331</v>
      </c>
      <c r="E16" s="78">
        <f t="shared" si="5"/>
        <v>-7</v>
      </c>
      <c r="F16" s="216">
        <f>X16+G16</f>
        <v>1368</v>
      </c>
      <c r="G16" s="214">
        <v>-6</v>
      </c>
      <c r="H16" s="79">
        <v>4</v>
      </c>
      <c r="I16" s="79">
        <v>0</v>
      </c>
      <c r="J16" s="79">
        <v>1</v>
      </c>
      <c r="K16" s="79">
        <v>0</v>
      </c>
      <c r="L16" s="83">
        <f t="shared" si="1"/>
        <v>1</v>
      </c>
      <c r="M16" s="79">
        <v>3</v>
      </c>
      <c r="N16" s="79">
        <v>3</v>
      </c>
      <c r="O16" s="79">
        <v>3</v>
      </c>
      <c r="P16" s="79">
        <v>0</v>
      </c>
      <c r="Q16" s="83">
        <f t="shared" si="0"/>
        <v>6</v>
      </c>
      <c r="R16" s="78">
        <f t="shared" si="3"/>
        <v>-5</v>
      </c>
      <c r="S16" s="79">
        <v>0</v>
      </c>
      <c r="T16" s="79">
        <v>3</v>
      </c>
      <c r="U16" s="65">
        <f t="shared" si="4"/>
        <v>-3</v>
      </c>
      <c r="V16" s="195" t="s">
        <v>5</v>
      </c>
      <c r="W16" s="67">
        <f>'６月'!D16</f>
        <v>1338</v>
      </c>
      <c r="X16" s="211">
        <f>'６月'!F16:F17</f>
        <v>1374</v>
      </c>
    </row>
    <row r="17" spans="1:24" ht="22.5" customHeight="1" x14ac:dyDescent="0.15">
      <c r="A17" s="215"/>
      <c r="B17" s="220"/>
      <c r="C17" s="60" t="s">
        <v>11</v>
      </c>
      <c r="D17" s="64">
        <f t="shared" si="2"/>
        <v>1376</v>
      </c>
      <c r="E17" s="78">
        <f t="shared" si="5"/>
        <v>-1</v>
      </c>
      <c r="F17" s="217"/>
      <c r="G17" s="214"/>
      <c r="H17" s="79">
        <v>3</v>
      </c>
      <c r="I17" s="79">
        <v>0</v>
      </c>
      <c r="J17" s="79">
        <v>0</v>
      </c>
      <c r="K17" s="79">
        <v>0</v>
      </c>
      <c r="L17" s="83">
        <f t="shared" si="1"/>
        <v>0</v>
      </c>
      <c r="M17" s="79">
        <v>1</v>
      </c>
      <c r="N17" s="79">
        <v>2</v>
      </c>
      <c r="O17" s="79">
        <v>0</v>
      </c>
      <c r="P17" s="79">
        <v>0</v>
      </c>
      <c r="Q17" s="83">
        <f t="shared" si="0"/>
        <v>2</v>
      </c>
      <c r="R17" s="78">
        <f t="shared" si="3"/>
        <v>-2</v>
      </c>
      <c r="S17" s="79">
        <v>0</v>
      </c>
      <c r="T17" s="79">
        <v>1</v>
      </c>
      <c r="U17" s="65">
        <f t="shared" si="4"/>
        <v>-1</v>
      </c>
      <c r="V17" s="195"/>
      <c r="W17" s="67">
        <f>'６月'!D17</f>
        <v>1377</v>
      </c>
      <c r="X17" s="212"/>
    </row>
    <row r="18" spans="1:24" ht="22.5" customHeight="1" x14ac:dyDescent="0.15">
      <c r="A18" s="215" t="s">
        <v>6</v>
      </c>
      <c r="B18" s="221">
        <f>SUM(D18+D19)</f>
        <v>644</v>
      </c>
      <c r="C18" s="60" t="s">
        <v>10</v>
      </c>
      <c r="D18" s="64">
        <f t="shared" si="2"/>
        <v>328</v>
      </c>
      <c r="E18" s="78">
        <f t="shared" si="5"/>
        <v>-1</v>
      </c>
      <c r="F18" s="216">
        <f>X18+G18</f>
        <v>319</v>
      </c>
      <c r="G18" s="214">
        <v>-3</v>
      </c>
      <c r="H18" s="79">
        <v>0</v>
      </c>
      <c r="I18" s="79">
        <v>0</v>
      </c>
      <c r="J18" s="79">
        <v>0</v>
      </c>
      <c r="K18" s="79">
        <v>0</v>
      </c>
      <c r="L18" s="83">
        <f t="shared" si="1"/>
        <v>0</v>
      </c>
      <c r="M18" s="79">
        <v>0</v>
      </c>
      <c r="N18" s="79">
        <v>0</v>
      </c>
      <c r="O18" s="79">
        <v>1</v>
      </c>
      <c r="P18" s="79">
        <v>0</v>
      </c>
      <c r="Q18" s="83">
        <f t="shared" si="0"/>
        <v>1</v>
      </c>
      <c r="R18" s="78">
        <f t="shared" si="3"/>
        <v>-1</v>
      </c>
      <c r="S18" s="79">
        <v>0</v>
      </c>
      <c r="T18" s="79">
        <v>0</v>
      </c>
      <c r="U18" s="65">
        <f t="shared" si="4"/>
        <v>0</v>
      </c>
      <c r="V18" s="195" t="s">
        <v>6</v>
      </c>
      <c r="W18" s="67">
        <f>'６月'!D18</f>
        <v>329</v>
      </c>
      <c r="X18" s="211">
        <f>'６月'!F18:F19</f>
        <v>322</v>
      </c>
    </row>
    <row r="19" spans="1:24" ht="22.5" customHeight="1" x14ac:dyDescent="0.15">
      <c r="A19" s="215"/>
      <c r="B19" s="220"/>
      <c r="C19" s="60" t="s">
        <v>11</v>
      </c>
      <c r="D19" s="64">
        <f t="shared" si="2"/>
        <v>316</v>
      </c>
      <c r="E19" s="78">
        <f t="shared" si="5"/>
        <v>-4</v>
      </c>
      <c r="F19" s="217"/>
      <c r="G19" s="214"/>
      <c r="H19" s="79">
        <v>0</v>
      </c>
      <c r="I19" s="79">
        <v>0</v>
      </c>
      <c r="J19" s="79">
        <v>0</v>
      </c>
      <c r="K19" s="79">
        <v>0</v>
      </c>
      <c r="L19" s="83">
        <f t="shared" si="1"/>
        <v>0</v>
      </c>
      <c r="M19" s="79">
        <v>1</v>
      </c>
      <c r="N19" s="79">
        <v>2</v>
      </c>
      <c r="O19" s="79">
        <v>0</v>
      </c>
      <c r="P19" s="79">
        <v>0</v>
      </c>
      <c r="Q19" s="83">
        <f t="shared" si="0"/>
        <v>2</v>
      </c>
      <c r="R19" s="78">
        <f t="shared" si="3"/>
        <v>-2</v>
      </c>
      <c r="S19" s="79">
        <v>0</v>
      </c>
      <c r="T19" s="79">
        <v>1</v>
      </c>
      <c r="U19" s="65">
        <f t="shared" si="4"/>
        <v>-1</v>
      </c>
      <c r="V19" s="195"/>
      <c r="W19" s="67">
        <f>'６月'!D19</f>
        <v>320</v>
      </c>
      <c r="X19" s="212"/>
    </row>
    <row r="20" spans="1:24" ht="22.5" customHeight="1" x14ac:dyDescent="0.15">
      <c r="A20" s="215" t="s">
        <v>7</v>
      </c>
      <c r="B20" s="221">
        <f>SUM(D20+D21)</f>
        <v>744</v>
      </c>
      <c r="C20" s="60" t="s">
        <v>10</v>
      </c>
      <c r="D20" s="64">
        <f t="shared" si="2"/>
        <v>340</v>
      </c>
      <c r="E20" s="78">
        <f t="shared" si="5"/>
        <v>3</v>
      </c>
      <c r="F20" s="216">
        <f>X20+G20</f>
        <v>380</v>
      </c>
      <c r="G20" s="214">
        <v>0</v>
      </c>
      <c r="H20" s="79">
        <v>0</v>
      </c>
      <c r="I20" s="79">
        <v>3</v>
      </c>
      <c r="J20" s="79">
        <v>0</v>
      </c>
      <c r="K20" s="79">
        <v>0</v>
      </c>
      <c r="L20" s="83">
        <f t="shared" si="1"/>
        <v>3</v>
      </c>
      <c r="M20" s="79">
        <v>0</v>
      </c>
      <c r="N20" s="79">
        <v>0</v>
      </c>
      <c r="O20" s="79">
        <v>0</v>
      </c>
      <c r="P20" s="79">
        <v>0</v>
      </c>
      <c r="Q20" s="83">
        <f t="shared" si="0"/>
        <v>0</v>
      </c>
      <c r="R20" s="78">
        <f t="shared" si="3"/>
        <v>3</v>
      </c>
      <c r="S20" s="79">
        <v>0</v>
      </c>
      <c r="T20" s="79">
        <v>0</v>
      </c>
      <c r="U20" s="65">
        <f t="shared" si="4"/>
        <v>0</v>
      </c>
      <c r="V20" s="195" t="s">
        <v>7</v>
      </c>
      <c r="W20" s="67">
        <f>'６月'!D20</f>
        <v>337</v>
      </c>
      <c r="X20" s="211">
        <f>'６月'!F20:F21</f>
        <v>380</v>
      </c>
    </row>
    <row r="21" spans="1:24" ht="22.5" customHeight="1" x14ac:dyDescent="0.15">
      <c r="A21" s="215"/>
      <c r="B21" s="220"/>
      <c r="C21" s="60" t="s">
        <v>11</v>
      </c>
      <c r="D21" s="64">
        <f t="shared" si="2"/>
        <v>404</v>
      </c>
      <c r="E21" s="78">
        <f t="shared" si="5"/>
        <v>-2</v>
      </c>
      <c r="F21" s="217"/>
      <c r="G21" s="214"/>
      <c r="H21" s="79">
        <v>0</v>
      </c>
      <c r="I21" s="79">
        <v>0</v>
      </c>
      <c r="J21" s="79">
        <v>0</v>
      </c>
      <c r="K21" s="79">
        <v>0</v>
      </c>
      <c r="L21" s="83">
        <f t="shared" si="1"/>
        <v>0</v>
      </c>
      <c r="M21" s="79">
        <v>0</v>
      </c>
      <c r="N21" s="79">
        <v>0</v>
      </c>
      <c r="O21" s="79">
        <v>0</v>
      </c>
      <c r="P21" s="79">
        <v>0</v>
      </c>
      <c r="Q21" s="83">
        <f t="shared" si="0"/>
        <v>0</v>
      </c>
      <c r="R21" s="78">
        <f t="shared" si="3"/>
        <v>0</v>
      </c>
      <c r="S21" s="79">
        <v>0</v>
      </c>
      <c r="T21" s="79">
        <v>2</v>
      </c>
      <c r="U21" s="65">
        <f t="shared" si="4"/>
        <v>-2</v>
      </c>
      <c r="V21" s="195"/>
      <c r="W21" s="67">
        <f>'６月'!D21</f>
        <v>406</v>
      </c>
      <c r="X21" s="212"/>
    </row>
    <row r="22" spans="1:24" ht="22.5" customHeight="1" x14ac:dyDescent="0.15">
      <c r="A22" s="215" t="s">
        <v>8</v>
      </c>
      <c r="B22" s="221">
        <f>SUM(D22+D23)</f>
        <v>3742</v>
      </c>
      <c r="C22" s="60" t="s">
        <v>10</v>
      </c>
      <c r="D22" s="64">
        <f t="shared" si="2"/>
        <v>1722</v>
      </c>
      <c r="E22" s="78">
        <f t="shared" si="5"/>
        <v>2</v>
      </c>
      <c r="F22" s="216">
        <f>X22+G22</f>
        <v>1538</v>
      </c>
      <c r="G22" s="214">
        <v>3</v>
      </c>
      <c r="H22" s="79">
        <v>7</v>
      </c>
      <c r="I22" s="79">
        <v>1</v>
      </c>
      <c r="J22" s="79">
        <v>6</v>
      </c>
      <c r="K22" s="79">
        <v>0</v>
      </c>
      <c r="L22" s="83">
        <f t="shared" si="1"/>
        <v>7</v>
      </c>
      <c r="M22" s="79">
        <v>7</v>
      </c>
      <c r="N22" s="79">
        <v>2</v>
      </c>
      <c r="O22" s="79">
        <v>0</v>
      </c>
      <c r="P22" s="79">
        <v>0</v>
      </c>
      <c r="Q22" s="83">
        <f t="shared" si="0"/>
        <v>2</v>
      </c>
      <c r="R22" s="78">
        <f t="shared" si="3"/>
        <v>5</v>
      </c>
      <c r="S22" s="79">
        <v>1</v>
      </c>
      <c r="T22" s="79">
        <v>4</v>
      </c>
      <c r="U22" s="65">
        <f t="shared" si="4"/>
        <v>-3</v>
      </c>
      <c r="V22" s="195" t="s">
        <v>8</v>
      </c>
      <c r="W22" s="67">
        <f>'６月'!D22</f>
        <v>1720</v>
      </c>
      <c r="X22" s="211">
        <f>'６月'!F22:F23</f>
        <v>1535</v>
      </c>
    </row>
    <row r="23" spans="1:24" ht="22.5" customHeight="1" x14ac:dyDescent="0.15">
      <c r="A23" s="215"/>
      <c r="B23" s="220"/>
      <c r="C23" s="60" t="s">
        <v>11</v>
      </c>
      <c r="D23" s="64">
        <f t="shared" si="2"/>
        <v>2020</v>
      </c>
      <c r="E23" s="78">
        <f t="shared" si="5"/>
        <v>0</v>
      </c>
      <c r="F23" s="217"/>
      <c r="G23" s="214"/>
      <c r="H23" s="79">
        <v>10</v>
      </c>
      <c r="I23" s="79">
        <v>2</v>
      </c>
      <c r="J23" s="79">
        <v>2</v>
      </c>
      <c r="K23" s="79">
        <v>0</v>
      </c>
      <c r="L23" s="83">
        <f t="shared" si="1"/>
        <v>4</v>
      </c>
      <c r="M23" s="79">
        <v>7</v>
      </c>
      <c r="N23" s="79">
        <v>5</v>
      </c>
      <c r="O23" s="79">
        <v>1</v>
      </c>
      <c r="P23" s="79">
        <v>0</v>
      </c>
      <c r="Q23" s="83">
        <f t="shared" si="0"/>
        <v>6</v>
      </c>
      <c r="R23" s="78">
        <f t="shared" si="3"/>
        <v>-2</v>
      </c>
      <c r="S23" s="79">
        <v>0</v>
      </c>
      <c r="T23" s="79">
        <v>1</v>
      </c>
      <c r="U23" s="65">
        <f t="shared" si="4"/>
        <v>-1</v>
      </c>
      <c r="V23" s="195"/>
      <c r="W23" s="67">
        <f>'６月'!D23</f>
        <v>2020</v>
      </c>
      <c r="X23" s="212"/>
    </row>
    <row r="24" spans="1:24" ht="22.5" customHeight="1" x14ac:dyDescent="0.15">
      <c r="A24" s="215" t="s">
        <v>9</v>
      </c>
      <c r="B24" s="221">
        <f>SUM(D24+D25)</f>
        <v>8352</v>
      </c>
      <c r="C24" s="60" t="s">
        <v>10</v>
      </c>
      <c r="D24" s="64">
        <f t="shared" si="2"/>
        <v>4000</v>
      </c>
      <c r="E24" s="78">
        <f t="shared" si="5"/>
        <v>4</v>
      </c>
      <c r="F24" s="216">
        <f>X24+G24</f>
        <v>3685</v>
      </c>
      <c r="G24" s="214">
        <v>8</v>
      </c>
      <c r="H24" s="79">
        <v>7</v>
      </c>
      <c r="I24" s="79">
        <v>2</v>
      </c>
      <c r="J24" s="79">
        <v>11</v>
      </c>
      <c r="K24" s="79">
        <v>0</v>
      </c>
      <c r="L24" s="83">
        <f t="shared" si="1"/>
        <v>13</v>
      </c>
      <c r="M24" s="79">
        <v>8</v>
      </c>
      <c r="N24" s="79">
        <v>3</v>
      </c>
      <c r="O24" s="79">
        <v>4</v>
      </c>
      <c r="P24" s="79">
        <v>0</v>
      </c>
      <c r="Q24" s="83">
        <f t="shared" si="0"/>
        <v>7</v>
      </c>
      <c r="R24" s="78">
        <f t="shared" si="3"/>
        <v>6</v>
      </c>
      <c r="S24" s="79">
        <v>1</v>
      </c>
      <c r="T24" s="79">
        <v>2</v>
      </c>
      <c r="U24" s="65">
        <f t="shared" si="4"/>
        <v>-1</v>
      </c>
      <c r="V24" s="195" t="s">
        <v>9</v>
      </c>
      <c r="W24" s="67">
        <f>'６月'!D24</f>
        <v>3996</v>
      </c>
      <c r="X24" s="211">
        <f>'６月'!F24:F25</f>
        <v>3677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2"/>
        <v>4352</v>
      </c>
      <c r="E25" s="80">
        <f t="shared" si="5"/>
        <v>-5</v>
      </c>
      <c r="F25" s="231"/>
      <c r="G25" s="230"/>
      <c r="H25" s="81">
        <v>5</v>
      </c>
      <c r="I25" s="81">
        <v>2</v>
      </c>
      <c r="J25" s="81">
        <v>2</v>
      </c>
      <c r="K25" s="81">
        <v>0</v>
      </c>
      <c r="L25" s="70">
        <f t="shared" si="1"/>
        <v>4</v>
      </c>
      <c r="M25" s="81">
        <v>7</v>
      </c>
      <c r="N25" s="81">
        <v>2</v>
      </c>
      <c r="O25" s="81">
        <v>2</v>
      </c>
      <c r="P25" s="81">
        <v>0</v>
      </c>
      <c r="Q25" s="70">
        <f t="shared" si="0"/>
        <v>4</v>
      </c>
      <c r="R25" s="80">
        <f t="shared" si="3"/>
        <v>0</v>
      </c>
      <c r="S25" s="81">
        <v>2</v>
      </c>
      <c r="T25" s="81">
        <v>5</v>
      </c>
      <c r="U25" s="71">
        <f t="shared" si="4"/>
        <v>-3</v>
      </c>
      <c r="V25" s="202"/>
      <c r="W25" s="72">
        <f>'６月'!D25</f>
        <v>4357</v>
      </c>
      <c r="X25" s="21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 x14ac:dyDescent="0.15">
      <c r="C27" s="260" t="s">
        <v>101</v>
      </c>
      <c r="D27" s="260"/>
      <c r="E27" s="260"/>
      <c r="F27" s="260"/>
      <c r="G27" s="260"/>
      <c r="H27" s="260"/>
    </row>
  </sheetData>
  <mergeCells count="85">
    <mergeCell ref="C27:H27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zoomScaleNormal="100" zoomScaleSheetLayoutView="100" workbookViewId="0">
      <selection activeCell="J7" sqref="J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3"/>
      <c r="G1" s="3"/>
    </row>
    <row r="2" spans="1:24" ht="22.5" customHeight="1" thickBot="1" x14ac:dyDescent="0.2">
      <c r="B2" s="239" t="s">
        <v>92</v>
      </c>
      <c r="C2" s="239"/>
      <c r="D2" s="239"/>
      <c r="E2" s="239"/>
      <c r="F2" s="2"/>
      <c r="G2" s="2"/>
      <c r="K2" s="232" t="s">
        <v>86</v>
      </c>
      <c r="L2" s="232"/>
      <c r="M2" s="232"/>
      <c r="O2" s="232" t="s">
        <v>22</v>
      </c>
      <c r="P2" s="232"/>
      <c r="Q2" s="232"/>
      <c r="R2" s="232"/>
      <c r="S2" s="10">
        <f>B6/F6</f>
        <v>2.2321586107628733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48074</v>
      </c>
      <c r="C6" s="57" t="s">
        <v>10</v>
      </c>
      <c r="D6" s="82">
        <f>SUMIF(C8:C44,"男",D8:D44)</f>
        <v>22692</v>
      </c>
      <c r="E6" s="78">
        <f>H6+I6+J6+K6-M6-N6-O6-P6+S6-T6</f>
        <v>-16</v>
      </c>
      <c r="F6" s="227">
        <f>X6+G6</f>
        <v>21537</v>
      </c>
      <c r="G6" s="227">
        <f>SUM(G8:G25)</f>
        <v>-17</v>
      </c>
      <c r="H6" s="82">
        <f>SUMIF(C8:C44,"男",H8:H44)</f>
        <v>75</v>
      </c>
      <c r="I6" s="82">
        <f>SUMIF(C8:C44,"男",I8:I44)</f>
        <v>11</v>
      </c>
      <c r="J6" s="82">
        <f>SUMIF(C8:C44,"男",J8:J44)</f>
        <v>36</v>
      </c>
      <c r="K6" s="82">
        <f>SUMIF(C8:C44,"男",K8:K44)</f>
        <v>0</v>
      </c>
      <c r="L6" s="82">
        <f>SUM(I6:K6)</f>
        <v>47</v>
      </c>
      <c r="M6" s="82">
        <f>SUMIF(C8:C44,"男",M8:M44)</f>
        <v>75</v>
      </c>
      <c r="N6" s="82">
        <f>SUMIF(C8:C44,"男",N8:N44)</f>
        <v>16</v>
      </c>
      <c r="O6" s="82">
        <f>SUMIF(C8:C44,"男",O8:O44)</f>
        <v>25</v>
      </c>
      <c r="P6" s="82">
        <f>SUMIF(C8:C44,"男",P8:P44)</f>
        <v>0</v>
      </c>
      <c r="Q6" s="82">
        <f>SUM(N6:P6)</f>
        <v>41</v>
      </c>
      <c r="R6" s="82">
        <f>SUM(L6-Q6)</f>
        <v>6</v>
      </c>
      <c r="S6" s="82">
        <f>SUMIF(C8:C44,"男",S8:S44)</f>
        <v>16</v>
      </c>
      <c r="T6" s="82">
        <f>SUMIF(C8:C44,"男",T8:T44)</f>
        <v>38</v>
      </c>
      <c r="U6" s="58">
        <f>SUM(S6-T6)</f>
        <v>-22</v>
      </c>
      <c r="V6" s="199" t="s">
        <v>0</v>
      </c>
      <c r="W6" s="59">
        <f>SUMIF(C8:C25,"男",W8:W25)</f>
        <v>22708</v>
      </c>
      <c r="X6" s="209">
        <f>SUM(X8:X25)</f>
        <v>21554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25382</v>
      </c>
      <c r="E7" s="78">
        <f>H7+I7+J7+K7-M7-N7-O7-P7+S7-T7</f>
        <v>-25</v>
      </c>
      <c r="F7" s="228"/>
      <c r="G7" s="228"/>
      <c r="H7" s="83">
        <f>SUMIF(C8:C45,"女",H8:H45)</f>
        <v>85</v>
      </c>
      <c r="I7" s="83">
        <f>SUMIF(C8:C45,"女",I8:I45)</f>
        <v>14</v>
      </c>
      <c r="J7" s="83">
        <f>SUMIF(C8:C45,"女",J8:J45)</f>
        <v>14</v>
      </c>
      <c r="K7" s="83">
        <f>SUMIF(C8:C45,"女",K8:K45)</f>
        <v>0</v>
      </c>
      <c r="L7" s="83">
        <f t="shared" ref="L7:L25" si="0">SUM(I7:K7)</f>
        <v>28</v>
      </c>
      <c r="M7" s="83">
        <f>SUMIF(C8:C45,"女",M8:M45)</f>
        <v>85</v>
      </c>
      <c r="N7" s="83">
        <f>SUMIF(C8:C45,"女",N8:N45)</f>
        <v>23</v>
      </c>
      <c r="O7" s="83">
        <f>SUMIF(C8:C45,"女",O8:O45)</f>
        <v>15</v>
      </c>
      <c r="P7" s="83">
        <f>SUMIF(C8:C45,"女",P8:P45)</f>
        <v>0</v>
      </c>
      <c r="Q7" s="83">
        <f t="shared" ref="Q7:Q25" si="1">SUM(N7:P7)</f>
        <v>38</v>
      </c>
      <c r="R7" s="78">
        <f>SUM(L7-Q7)</f>
        <v>-10</v>
      </c>
      <c r="S7" s="78">
        <f>SUMIF(C8:C45,"女",S8:S45)</f>
        <v>13</v>
      </c>
      <c r="T7" s="78">
        <f>SUMIF(C8:C44,"女",T8:T45)</f>
        <v>28</v>
      </c>
      <c r="U7" s="61">
        <f>SUM(S7-T7)</f>
        <v>-15</v>
      </c>
      <c r="V7" s="200"/>
      <c r="W7" s="62">
        <f>SUMIF(C8:C25,"女",W8:W25)</f>
        <v>25407</v>
      </c>
      <c r="X7" s="210"/>
    </row>
    <row r="8" spans="1:24" ht="22.5" customHeight="1" x14ac:dyDescent="0.15">
      <c r="A8" s="224" t="s">
        <v>1</v>
      </c>
      <c r="B8" s="221">
        <f>SUM(D8+D9)</f>
        <v>5276</v>
      </c>
      <c r="C8" s="63" t="s">
        <v>10</v>
      </c>
      <c r="D8" s="64">
        <f>E8+W8</f>
        <v>2400</v>
      </c>
      <c r="E8" s="78">
        <f>H8+I8+J8+K8-M8-N8-O8-P8+S8-T8</f>
        <v>-2</v>
      </c>
      <c r="F8" s="229">
        <f>X8+G8</f>
        <v>2239</v>
      </c>
      <c r="G8" s="226">
        <v>-2</v>
      </c>
      <c r="H8" s="84">
        <v>5</v>
      </c>
      <c r="I8" s="84">
        <v>2</v>
      </c>
      <c r="J8" s="84">
        <v>1</v>
      </c>
      <c r="K8" s="84">
        <v>0</v>
      </c>
      <c r="L8" s="78">
        <f t="shared" si="0"/>
        <v>3</v>
      </c>
      <c r="M8" s="84">
        <v>2</v>
      </c>
      <c r="N8" s="84">
        <v>1</v>
      </c>
      <c r="O8" s="84">
        <v>2</v>
      </c>
      <c r="P8" s="84">
        <v>0</v>
      </c>
      <c r="Q8" s="78">
        <f t="shared" si="1"/>
        <v>3</v>
      </c>
      <c r="R8" s="78">
        <f>SUM(L8-Q8)</f>
        <v>0</v>
      </c>
      <c r="S8" s="84">
        <v>1</v>
      </c>
      <c r="T8" s="84">
        <v>6</v>
      </c>
      <c r="U8" s="65">
        <f>SUM(S8-T8)</f>
        <v>-5</v>
      </c>
      <c r="V8" s="201" t="s">
        <v>1</v>
      </c>
      <c r="W8" s="66">
        <f>'７月'!D8</f>
        <v>2402</v>
      </c>
      <c r="X8" s="212">
        <f>'７月'!F8:F9</f>
        <v>2241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2">E9+W9</f>
        <v>2876</v>
      </c>
      <c r="E9" s="78">
        <f>H9+I9+J9+K9-M9-N9-O9-P9+S9-T9</f>
        <v>-5</v>
      </c>
      <c r="F9" s="217"/>
      <c r="G9" s="214"/>
      <c r="H9" s="79">
        <v>9</v>
      </c>
      <c r="I9" s="79">
        <v>3</v>
      </c>
      <c r="J9" s="79">
        <v>0</v>
      </c>
      <c r="K9" s="149">
        <v>0</v>
      </c>
      <c r="L9" s="83">
        <f t="shared" si="0"/>
        <v>3</v>
      </c>
      <c r="M9" s="79">
        <v>4</v>
      </c>
      <c r="N9" s="79">
        <v>2</v>
      </c>
      <c r="O9" s="79">
        <v>3</v>
      </c>
      <c r="P9" s="149">
        <v>0</v>
      </c>
      <c r="Q9" s="83">
        <f t="shared" si="1"/>
        <v>5</v>
      </c>
      <c r="R9" s="78">
        <f t="shared" ref="R9:R25" si="3">SUM(L9-Q9)</f>
        <v>-2</v>
      </c>
      <c r="S9" s="79">
        <v>0</v>
      </c>
      <c r="T9" s="79">
        <v>8</v>
      </c>
      <c r="U9" s="65">
        <f t="shared" ref="U9:U25" si="4">SUM(S9-T9)</f>
        <v>-8</v>
      </c>
      <c r="V9" s="195"/>
      <c r="W9" s="66">
        <f>'７月'!D9</f>
        <v>2881</v>
      </c>
      <c r="X9" s="259"/>
    </row>
    <row r="10" spans="1:24" ht="22.5" customHeight="1" x14ac:dyDescent="0.15">
      <c r="A10" s="215" t="s">
        <v>2</v>
      </c>
      <c r="B10" s="221">
        <f>SUM(D10+D11)</f>
        <v>17690</v>
      </c>
      <c r="C10" s="60" t="s">
        <v>10</v>
      </c>
      <c r="D10" s="64">
        <f t="shared" si="2"/>
        <v>8344</v>
      </c>
      <c r="E10" s="78">
        <f t="shared" ref="E10:E25" si="5">H10+I10+J10+K10-M10-N10-O10-P10+S10-T10</f>
        <v>3</v>
      </c>
      <c r="F10" s="216">
        <f>X10+G10</f>
        <v>8013</v>
      </c>
      <c r="G10" s="214">
        <v>-1</v>
      </c>
      <c r="H10" s="79">
        <v>40</v>
      </c>
      <c r="I10" s="79">
        <v>5</v>
      </c>
      <c r="J10" s="79">
        <v>12</v>
      </c>
      <c r="K10" s="149">
        <v>0</v>
      </c>
      <c r="L10" s="83">
        <f t="shared" si="0"/>
        <v>17</v>
      </c>
      <c r="M10" s="79">
        <v>33</v>
      </c>
      <c r="N10" s="79">
        <v>9</v>
      </c>
      <c r="O10" s="79">
        <v>14</v>
      </c>
      <c r="P10" s="149">
        <v>0</v>
      </c>
      <c r="Q10" s="83">
        <f t="shared" si="1"/>
        <v>23</v>
      </c>
      <c r="R10" s="78">
        <f t="shared" si="3"/>
        <v>-6</v>
      </c>
      <c r="S10" s="79">
        <v>8</v>
      </c>
      <c r="T10" s="79">
        <v>6</v>
      </c>
      <c r="U10" s="65">
        <f t="shared" si="4"/>
        <v>2</v>
      </c>
      <c r="V10" s="195" t="s">
        <v>2</v>
      </c>
      <c r="W10" s="67">
        <f>'７月'!D10</f>
        <v>8341</v>
      </c>
      <c r="X10" s="211">
        <f>'７月'!F10:F11</f>
        <v>8014</v>
      </c>
    </row>
    <row r="11" spans="1:24" ht="22.5" customHeight="1" x14ac:dyDescent="0.15">
      <c r="A11" s="215"/>
      <c r="B11" s="220"/>
      <c r="C11" s="60" t="s">
        <v>11</v>
      </c>
      <c r="D11" s="64">
        <f t="shared" si="2"/>
        <v>9346</v>
      </c>
      <c r="E11" s="78">
        <f t="shared" si="5"/>
        <v>0</v>
      </c>
      <c r="F11" s="217"/>
      <c r="G11" s="214"/>
      <c r="H11" s="79">
        <v>38</v>
      </c>
      <c r="I11" s="79">
        <v>8</v>
      </c>
      <c r="J11" s="79">
        <v>6</v>
      </c>
      <c r="K11" s="149">
        <v>0</v>
      </c>
      <c r="L11" s="83">
        <f t="shared" si="0"/>
        <v>14</v>
      </c>
      <c r="M11" s="79">
        <v>33</v>
      </c>
      <c r="N11" s="79">
        <v>13</v>
      </c>
      <c r="O11" s="79">
        <v>7</v>
      </c>
      <c r="P11" s="149">
        <v>0</v>
      </c>
      <c r="Q11" s="83">
        <f t="shared" si="1"/>
        <v>20</v>
      </c>
      <c r="R11" s="78">
        <f t="shared" si="3"/>
        <v>-6</v>
      </c>
      <c r="S11" s="79">
        <v>7</v>
      </c>
      <c r="T11" s="79">
        <v>6</v>
      </c>
      <c r="U11" s="65">
        <f t="shared" si="4"/>
        <v>1</v>
      </c>
      <c r="V11" s="195"/>
      <c r="W11" s="67">
        <f>'７月'!D11</f>
        <v>9346</v>
      </c>
      <c r="X11" s="212"/>
    </row>
    <row r="12" spans="1:24" ht="22.5" customHeight="1" x14ac:dyDescent="0.15">
      <c r="A12" s="215" t="s">
        <v>3</v>
      </c>
      <c r="B12" s="221">
        <f>SUM(D12+D13)</f>
        <v>4442</v>
      </c>
      <c r="C12" s="60" t="s">
        <v>10</v>
      </c>
      <c r="D12" s="64">
        <f t="shared" si="2"/>
        <v>2040</v>
      </c>
      <c r="E12" s="78">
        <f t="shared" si="5"/>
        <v>-7</v>
      </c>
      <c r="F12" s="216">
        <f>X12+G12</f>
        <v>2299</v>
      </c>
      <c r="G12" s="214">
        <v>-4</v>
      </c>
      <c r="H12" s="79">
        <v>6</v>
      </c>
      <c r="I12" s="79">
        <v>1</v>
      </c>
      <c r="J12" s="79">
        <v>4</v>
      </c>
      <c r="K12" s="149">
        <v>0</v>
      </c>
      <c r="L12" s="83">
        <f t="shared" si="0"/>
        <v>5</v>
      </c>
      <c r="M12" s="79">
        <v>10</v>
      </c>
      <c r="N12" s="79">
        <v>1</v>
      </c>
      <c r="O12" s="79">
        <v>1</v>
      </c>
      <c r="P12" s="149">
        <v>0</v>
      </c>
      <c r="Q12" s="83">
        <f t="shared" si="1"/>
        <v>2</v>
      </c>
      <c r="R12" s="78">
        <f t="shared" si="3"/>
        <v>3</v>
      </c>
      <c r="S12" s="79">
        <v>1</v>
      </c>
      <c r="T12" s="79">
        <v>7</v>
      </c>
      <c r="U12" s="65">
        <f t="shared" si="4"/>
        <v>-6</v>
      </c>
      <c r="V12" s="195" t="s">
        <v>3</v>
      </c>
      <c r="W12" s="67">
        <f>'７月'!D12</f>
        <v>2047</v>
      </c>
      <c r="X12" s="211">
        <f>'７月'!F12:F13</f>
        <v>2303</v>
      </c>
    </row>
    <row r="13" spans="1:24" ht="22.5" customHeight="1" x14ac:dyDescent="0.15">
      <c r="A13" s="215"/>
      <c r="B13" s="220"/>
      <c r="C13" s="60" t="s">
        <v>11</v>
      </c>
      <c r="D13" s="64">
        <f t="shared" si="2"/>
        <v>2402</v>
      </c>
      <c r="E13" s="78">
        <f t="shared" si="5"/>
        <v>-5</v>
      </c>
      <c r="F13" s="217"/>
      <c r="G13" s="214"/>
      <c r="H13" s="79">
        <v>9</v>
      </c>
      <c r="I13" s="79">
        <v>0</v>
      </c>
      <c r="J13" s="79">
        <v>1</v>
      </c>
      <c r="K13" s="149">
        <v>0</v>
      </c>
      <c r="L13" s="83">
        <f t="shared" si="0"/>
        <v>1</v>
      </c>
      <c r="M13" s="79">
        <v>11</v>
      </c>
      <c r="N13" s="79">
        <v>3</v>
      </c>
      <c r="O13" s="79">
        <v>0</v>
      </c>
      <c r="P13" s="149">
        <v>0</v>
      </c>
      <c r="Q13" s="83">
        <f t="shared" si="1"/>
        <v>3</v>
      </c>
      <c r="R13" s="78">
        <f t="shared" si="3"/>
        <v>-2</v>
      </c>
      <c r="S13" s="79">
        <v>1</v>
      </c>
      <c r="T13" s="79">
        <v>2</v>
      </c>
      <c r="U13" s="65">
        <f t="shared" si="4"/>
        <v>-1</v>
      </c>
      <c r="V13" s="195"/>
      <c r="W13" s="67">
        <f>'７月'!D13</f>
        <v>2407</v>
      </c>
      <c r="X13" s="212"/>
    </row>
    <row r="14" spans="1:24" ht="22.5" customHeight="1" x14ac:dyDescent="0.15">
      <c r="A14" s="215" t="s">
        <v>4</v>
      </c>
      <c r="B14" s="221">
        <f>SUM(D14+D15)</f>
        <v>4492</v>
      </c>
      <c r="C14" s="60" t="s">
        <v>10</v>
      </c>
      <c r="D14" s="64">
        <f t="shared" si="2"/>
        <v>2193</v>
      </c>
      <c r="E14" s="78">
        <f t="shared" si="5"/>
        <v>-4</v>
      </c>
      <c r="F14" s="216">
        <f>X14+G14</f>
        <v>1694</v>
      </c>
      <c r="G14" s="214">
        <v>-12</v>
      </c>
      <c r="H14" s="79">
        <v>1</v>
      </c>
      <c r="I14" s="79">
        <v>0</v>
      </c>
      <c r="J14" s="79">
        <v>9</v>
      </c>
      <c r="K14" s="149">
        <v>0</v>
      </c>
      <c r="L14" s="83">
        <f t="shared" si="0"/>
        <v>9</v>
      </c>
      <c r="M14" s="79">
        <v>8</v>
      </c>
      <c r="N14" s="79">
        <v>1</v>
      </c>
      <c r="O14" s="79">
        <v>3</v>
      </c>
      <c r="P14" s="149">
        <v>0</v>
      </c>
      <c r="Q14" s="83">
        <f t="shared" si="1"/>
        <v>4</v>
      </c>
      <c r="R14" s="78">
        <f t="shared" si="3"/>
        <v>5</v>
      </c>
      <c r="S14" s="79">
        <v>3</v>
      </c>
      <c r="T14" s="79">
        <v>5</v>
      </c>
      <c r="U14" s="65">
        <f t="shared" si="4"/>
        <v>-2</v>
      </c>
      <c r="V14" s="195" t="s">
        <v>4</v>
      </c>
      <c r="W14" s="67">
        <f>'７月'!D14</f>
        <v>2197</v>
      </c>
      <c r="X14" s="211">
        <f>'７月'!F14:F15</f>
        <v>1706</v>
      </c>
    </row>
    <row r="15" spans="1:24" ht="22.5" customHeight="1" x14ac:dyDescent="0.15">
      <c r="A15" s="215"/>
      <c r="B15" s="220"/>
      <c r="C15" s="60" t="s">
        <v>11</v>
      </c>
      <c r="D15" s="64">
        <f t="shared" si="2"/>
        <v>2299</v>
      </c>
      <c r="E15" s="78">
        <f t="shared" si="5"/>
        <v>-6</v>
      </c>
      <c r="F15" s="217"/>
      <c r="G15" s="214"/>
      <c r="H15" s="79">
        <v>1</v>
      </c>
      <c r="I15" s="79">
        <v>2</v>
      </c>
      <c r="J15" s="79">
        <v>2</v>
      </c>
      <c r="K15" s="149">
        <v>0</v>
      </c>
      <c r="L15" s="83">
        <f t="shared" si="0"/>
        <v>4</v>
      </c>
      <c r="M15" s="79">
        <v>9</v>
      </c>
      <c r="N15" s="79">
        <v>1</v>
      </c>
      <c r="O15" s="79">
        <v>3</v>
      </c>
      <c r="P15" s="149">
        <v>0</v>
      </c>
      <c r="Q15" s="83">
        <f t="shared" si="1"/>
        <v>4</v>
      </c>
      <c r="R15" s="78">
        <f t="shared" si="3"/>
        <v>0</v>
      </c>
      <c r="S15" s="79">
        <v>2</v>
      </c>
      <c r="T15" s="79">
        <v>0</v>
      </c>
      <c r="U15" s="65">
        <f t="shared" si="4"/>
        <v>2</v>
      </c>
      <c r="V15" s="195"/>
      <c r="W15" s="67">
        <f>'７月'!D15</f>
        <v>2305</v>
      </c>
      <c r="X15" s="212"/>
    </row>
    <row r="16" spans="1:24" ht="22.5" customHeight="1" x14ac:dyDescent="0.15">
      <c r="A16" s="215" t="s">
        <v>5</v>
      </c>
      <c r="B16" s="221">
        <f>SUM(D16+D17)</f>
        <v>2697</v>
      </c>
      <c r="C16" s="60" t="s">
        <v>10</v>
      </c>
      <c r="D16" s="64">
        <f t="shared" si="2"/>
        <v>1327</v>
      </c>
      <c r="E16" s="78">
        <f t="shared" si="5"/>
        <v>-4</v>
      </c>
      <c r="F16" s="216">
        <f>X16+G16</f>
        <v>1366</v>
      </c>
      <c r="G16" s="214">
        <v>-2</v>
      </c>
      <c r="H16" s="79">
        <v>3</v>
      </c>
      <c r="I16" s="79">
        <v>0</v>
      </c>
      <c r="J16" s="79">
        <v>0</v>
      </c>
      <c r="K16" s="149">
        <v>0</v>
      </c>
      <c r="L16" s="83">
        <f t="shared" si="0"/>
        <v>0</v>
      </c>
      <c r="M16" s="79">
        <v>3</v>
      </c>
      <c r="N16" s="79">
        <v>0</v>
      </c>
      <c r="O16" s="79">
        <v>0</v>
      </c>
      <c r="P16" s="149">
        <v>0</v>
      </c>
      <c r="Q16" s="83">
        <f t="shared" si="1"/>
        <v>0</v>
      </c>
      <c r="R16" s="78">
        <f t="shared" si="3"/>
        <v>0</v>
      </c>
      <c r="S16" s="79">
        <v>0</v>
      </c>
      <c r="T16" s="79">
        <v>4</v>
      </c>
      <c r="U16" s="65">
        <f t="shared" si="4"/>
        <v>-4</v>
      </c>
      <c r="V16" s="195" t="s">
        <v>5</v>
      </c>
      <c r="W16" s="67">
        <f>'７月'!D16</f>
        <v>1331</v>
      </c>
      <c r="X16" s="211">
        <f>'７月'!F16:F17</f>
        <v>1368</v>
      </c>
    </row>
    <row r="17" spans="1:24" ht="22.5" customHeight="1" x14ac:dyDescent="0.15">
      <c r="A17" s="215"/>
      <c r="B17" s="220"/>
      <c r="C17" s="60" t="s">
        <v>11</v>
      </c>
      <c r="D17" s="64">
        <f t="shared" si="2"/>
        <v>1370</v>
      </c>
      <c r="E17" s="78">
        <f t="shared" si="5"/>
        <v>-6</v>
      </c>
      <c r="F17" s="217"/>
      <c r="G17" s="214"/>
      <c r="H17" s="79">
        <v>5</v>
      </c>
      <c r="I17" s="79">
        <v>0</v>
      </c>
      <c r="J17" s="79">
        <v>2</v>
      </c>
      <c r="K17" s="149">
        <v>0</v>
      </c>
      <c r="L17" s="83">
        <f t="shared" si="0"/>
        <v>2</v>
      </c>
      <c r="M17" s="79">
        <v>7</v>
      </c>
      <c r="N17" s="79">
        <v>0</v>
      </c>
      <c r="O17" s="79">
        <v>1</v>
      </c>
      <c r="P17" s="149">
        <v>0</v>
      </c>
      <c r="Q17" s="83">
        <f t="shared" si="1"/>
        <v>1</v>
      </c>
      <c r="R17" s="78">
        <f t="shared" si="3"/>
        <v>1</v>
      </c>
      <c r="S17" s="79">
        <v>0</v>
      </c>
      <c r="T17" s="79">
        <v>5</v>
      </c>
      <c r="U17" s="65">
        <f t="shared" si="4"/>
        <v>-5</v>
      </c>
      <c r="V17" s="195"/>
      <c r="W17" s="67">
        <f>'７月'!D17</f>
        <v>1376</v>
      </c>
      <c r="X17" s="212"/>
    </row>
    <row r="18" spans="1:24" ht="22.5" customHeight="1" x14ac:dyDescent="0.15">
      <c r="A18" s="215" t="s">
        <v>6</v>
      </c>
      <c r="B18" s="221">
        <f>SUM(D18+D19)</f>
        <v>652</v>
      </c>
      <c r="C18" s="60" t="s">
        <v>10</v>
      </c>
      <c r="D18" s="64">
        <f t="shared" si="2"/>
        <v>334</v>
      </c>
      <c r="E18" s="78">
        <f t="shared" si="5"/>
        <v>6</v>
      </c>
      <c r="F18" s="216">
        <f>X18+G18</f>
        <v>325</v>
      </c>
      <c r="G18" s="214">
        <v>6</v>
      </c>
      <c r="H18" s="79">
        <v>2</v>
      </c>
      <c r="I18" s="79">
        <v>0</v>
      </c>
      <c r="J18" s="79">
        <v>6</v>
      </c>
      <c r="K18" s="149">
        <v>0</v>
      </c>
      <c r="L18" s="83">
        <f t="shared" si="0"/>
        <v>6</v>
      </c>
      <c r="M18" s="79">
        <v>1</v>
      </c>
      <c r="N18" s="79">
        <v>1</v>
      </c>
      <c r="O18" s="79">
        <v>0</v>
      </c>
      <c r="P18" s="149">
        <v>0</v>
      </c>
      <c r="Q18" s="83">
        <f t="shared" si="1"/>
        <v>1</v>
      </c>
      <c r="R18" s="78">
        <f t="shared" si="3"/>
        <v>5</v>
      </c>
      <c r="S18" s="79">
        <v>0</v>
      </c>
      <c r="T18" s="79">
        <v>0</v>
      </c>
      <c r="U18" s="65">
        <f t="shared" si="4"/>
        <v>0</v>
      </c>
      <c r="V18" s="195" t="s">
        <v>6</v>
      </c>
      <c r="W18" s="67">
        <f>'７月'!D18</f>
        <v>328</v>
      </c>
      <c r="X18" s="211">
        <f>'７月'!F18:F19</f>
        <v>319</v>
      </c>
    </row>
    <row r="19" spans="1:24" ht="22.5" customHeight="1" x14ac:dyDescent="0.15">
      <c r="A19" s="215"/>
      <c r="B19" s="220"/>
      <c r="C19" s="60" t="s">
        <v>11</v>
      </c>
      <c r="D19" s="64">
        <f t="shared" si="2"/>
        <v>318</v>
      </c>
      <c r="E19" s="78">
        <f t="shared" si="5"/>
        <v>2</v>
      </c>
      <c r="F19" s="217"/>
      <c r="G19" s="214"/>
      <c r="H19" s="79">
        <v>2</v>
      </c>
      <c r="I19" s="79">
        <v>0</v>
      </c>
      <c r="J19" s="79">
        <v>0</v>
      </c>
      <c r="K19" s="149">
        <v>0</v>
      </c>
      <c r="L19" s="83">
        <f t="shared" si="0"/>
        <v>0</v>
      </c>
      <c r="M19" s="79">
        <v>0</v>
      </c>
      <c r="N19" s="79">
        <v>0</v>
      </c>
      <c r="O19" s="79">
        <v>0</v>
      </c>
      <c r="P19" s="149">
        <v>0</v>
      </c>
      <c r="Q19" s="83">
        <f t="shared" si="1"/>
        <v>0</v>
      </c>
      <c r="R19" s="78">
        <f t="shared" si="3"/>
        <v>0</v>
      </c>
      <c r="S19" s="79">
        <v>1</v>
      </c>
      <c r="T19" s="79">
        <v>1</v>
      </c>
      <c r="U19" s="65">
        <f t="shared" si="4"/>
        <v>0</v>
      </c>
      <c r="V19" s="195"/>
      <c r="W19" s="67">
        <f>'７月'!D19</f>
        <v>316</v>
      </c>
      <c r="X19" s="212"/>
    </row>
    <row r="20" spans="1:24" ht="22.5" customHeight="1" x14ac:dyDescent="0.15">
      <c r="A20" s="215" t="s">
        <v>7</v>
      </c>
      <c r="B20" s="221">
        <f>SUM(D20+D21)</f>
        <v>744</v>
      </c>
      <c r="C20" s="60" t="s">
        <v>10</v>
      </c>
      <c r="D20" s="64">
        <f t="shared" si="2"/>
        <v>340</v>
      </c>
      <c r="E20" s="78">
        <f t="shared" si="5"/>
        <v>0</v>
      </c>
      <c r="F20" s="216">
        <f>X20+G20</f>
        <v>381</v>
      </c>
      <c r="G20" s="214">
        <v>1</v>
      </c>
      <c r="H20" s="79">
        <v>0</v>
      </c>
      <c r="I20" s="79">
        <v>1</v>
      </c>
      <c r="J20" s="79">
        <v>0</v>
      </c>
      <c r="K20" s="149">
        <v>0</v>
      </c>
      <c r="L20" s="83">
        <f t="shared" si="0"/>
        <v>1</v>
      </c>
      <c r="M20" s="79">
        <v>0</v>
      </c>
      <c r="N20" s="79">
        <v>1</v>
      </c>
      <c r="O20" s="79">
        <v>0</v>
      </c>
      <c r="P20" s="149">
        <v>0</v>
      </c>
      <c r="Q20" s="83">
        <f t="shared" si="1"/>
        <v>1</v>
      </c>
      <c r="R20" s="78">
        <f t="shared" si="3"/>
        <v>0</v>
      </c>
      <c r="S20" s="79">
        <v>0</v>
      </c>
      <c r="T20" s="79">
        <v>0</v>
      </c>
      <c r="U20" s="65">
        <f t="shared" si="4"/>
        <v>0</v>
      </c>
      <c r="V20" s="195" t="s">
        <v>7</v>
      </c>
      <c r="W20" s="67">
        <f>'７月'!D20</f>
        <v>340</v>
      </c>
      <c r="X20" s="211">
        <f>'７月'!F20:F21</f>
        <v>380</v>
      </c>
    </row>
    <row r="21" spans="1:24" ht="22.5" customHeight="1" x14ac:dyDescent="0.15">
      <c r="A21" s="215"/>
      <c r="B21" s="220"/>
      <c r="C21" s="60" t="s">
        <v>11</v>
      </c>
      <c r="D21" s="64">
        <f t="shared" si="2"/>
        <v>404</v>
      </c>
      <c r="E21" s="78">
        <f t="shared" si="5"/>
        <v>0</v>
      </c>
      <c r="F21" s="217"/>
      <c r="G21" s="214"/>
      <c r="H21" s="79">
        <v>0</v>
      </c>
      <c r="I21" s="79">
        <v>0</v>
      </c>
      <c r="J21" s="79">
        <v>0</v>
      </c>
      <c r="K21" s="149">
        <v>0</v>
      </c>
      <c r="L21" s="83">
        <f t="shared" si="0"/>
        <v>0</v>
      </c>
      <c r="M21" s="79">
        <v>0</v>
      </c>
      <c r="N21" s="79">
        <v>0</v>
      </c>
      <c r="O21" s="79">
        <v>0</v>
      </c>
      <c r="P21" s="14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0</v>
      </c>
      <c r="U21" s="65">
        <f t="shared" si="4"/>
        <v>0</v>
      </c>
      <c r="V21" s="195"/>
      <c r="W21" s="67">
        <f>'７月'!D21</f>
        <v>404</v>
      </c>
      <c r="X21" s="212"/>
    </row>
    <row r="22" spans="1:24" ht="22.5" customHeight="1" x14ac:dyDescent="0.15">
      <c r="A22" s="215" t="s">
        <v>8</v>
      </c>
      <c r="B22" s="221">
        <f>SUM(D22+D23)</f>
        <v>3741</v>
      </c>
      <c r="C22" s="60" t="s">
        <v>10</v>
      </c>
      <c r="D22" s="64">
        <f t="shared" si="2"/>
        <v>1722</v>
      </c>
      <c r="E22" s="78">
        <f t="shared" si="5"/>
        <v>0</v>
      </c>
      <c r="F22" s="216">
        <f>X22+G22</f>
        <v>1538</v>
      </c>
      <c r="G22" s="214">
        <v>0</v>
      </c>
      <c r="H22" s="79">
        <v>2</v>
      </c>
      <c r="I22" s="79">
        <v>0</v>
      </c>
      <c r="J22" s="79">
        <v>2</v>
      </c>
      <c r="K22" s="149">
        <v>0</v>
      </c>
      <c r="L22" s="83">
        <f t="shared" si="0"/>
        <v>2</v>
      </c>
      <c r="M22" s="79">
        <v>0</v>
      </c>
      <c r="N22" s="79">
        <v>0</v>
      </c>
      <c r="O22" s="79">
        <v>2</v>
      </c>
      <c r="P22" s="149">
        <v>0</v>
      </c>
      <c r="Q22" s="83">
        <f t="shared" si="1"/>
        <v>2</v>
      </c>
      <c r="R22" s="78">
        <f t="shared" si="3"/>
        <v>0</v>
      </c>
      <c r="S22" s="79">
        <v>1</v>
      </c>
      <c r="T22" s="79">
        <v>3</v>
      </c>
      <c r="U22" s="65">
        <f t="shared" si="4"/>
        <v>-2</v>
      </c>
      <c r="V22" s="195" t="s">
        <v>8</v>
      </c>
      <c r="W22" s="67">
        <f>'７月'!D22</f>
        <v>1722</v>
      </c>
      <c r="X22" s="211">
        <f>'７月'!F22:F23</f>
        <v>1538</v>
      </c>
    </row>
    <row r="23" spans="1:24" ht="22.5" customHeight="1" x14ac:dyDescent="0.15">
      <c r="A23" s="215"/>
      <c r="B23" s="220"/>
      <c r="C23" s="60" t="s">
        <v>11</v>
      </c>
      <c r="D23" s="64">
        <f t="shared" si="2"/>
        <v>2019</v>
      </c>
      <c r="E23" s="78">
        <f t="shared" si="5"/>
        <v>-1</v>
      </c>
      <c r="F23" s="217"/>
      <c r="G23" s="214"/>
      <c r="H23" s="79">
        <v>5</v>
      </c>
      <c r="I23" s="79">
        <v>0</v>
      </c>
      <c r="J23" s="79">
        <v>1</v>
      </c>
      <c r="K23" s="149">
        <v>0</v>
      </c>
      <c r="L23" s="83">
        <f t="shared" si="0"/>
        <v>1</v>
      </c>
      <c r="M23" s="79">
        <v>5</v>
      </c>
      <c r="N23" s="79">
        <v>2</v>
      </c>
      <c r="O23" s="79">
        <v>0</v>
      </c>
      <c r="P23" s="149">
        <v>0</v>
      </c>
      <c r="Q23" s="83">
        <f t="shared" si="1"/>
        <v>2</v>
      </c>
      <c r="R23" s="78">
        <f t="shared" si="3"/>
        <v>-1</v>
      </c>
      <c r="S23" s="79">
        <v>1</v>
      </c>
      <c r="T23" s="79">
        <v>1</v>
      </c>
      <c r="U23" s="65">
        <f t="shared" si="4"/>
        <v>0</v>
      </c>
      <c r="V23" s="195"/>
      <c r="W23" s="67">
        <f>'７月'!D23</f>
        <v>2020</v>
      </c>
      <c r="X23" s="212"/>
    </row>
    <row r="24" spans="1:24" ht="22.5" customHeight="1" x14ac:dyDescent="0.15">
      <c r="A24" s="215" t="s">
        <v>9</v>
      </c>
      <c r="B24" s="221">
        <f>SUM(D24+D25)</f>
        <v>8340</v>
      </c>
      <c r="C24" s="60" t="s">
        <v>10</v>
      </c>
      <c r="D24" s="64">
        <f t="shared" si="2"/>
        <v>3992</v>
      </c>
      <c r="E24" s="78">
        <f t="shared" si="5"/>
        <v>-8</v>
      </c>
      <c r="F24" s="216">
        <f>X24+G24</f>
        <v>3682</v>
      </c>
      <c r="G24" s="214">
        <v>-3</v>
      </c>
      <c r="H24" s="79">
        <v>16</v>
      </c>
      <c r="I24" s="79">
        <v>2</v>
      </c>
      <c r="J24" s="79">
        <v>2</v>
      </c>
      <c r="K24" s="149">
        <v>0</v>
      </c>
      <c r="L24" s="83">
        <f t="shared" si="0"/>
        <v>4</v>
      </c>
      <c r="M24" s="79">
        <v>18</v>
      </c>
      <c r="N24" s="79">
        <v>2</v>
      </c>
      <c r="O24" s="79">
        <v>3</v>
      </c>
      <c r="P24" s="149">
        <v>0</v>
      </c>
      <c r="Q24" s="83">
        <f t="shared" si="1"/>
        <v>5</v>
      </c>
      <c r="R24" s="78">
        <f t="shared" si="3"/>
        <v>-1</v>
      </c>
      <c r="S24" s="79">
        <v>2</v>
      </c>
      <c r="T24" s="79">
        <v>7</v>
      </c>
      <c r="U24" s="65">
        <f t="shared" si="4"/>
        <v>-5</v>
      </c>
      <c r="V24" s="195" t="s">
        <v>9</v>
      </c>
      <c r="W24" s="67">
        <f>'７月'!D24</f>
        <v>4000</v>
      </c>
      <c r="X24" s="211">
        <f>'７月'!F24:F25</f>
        <v>3685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2"/>
        <v>4348</v>
      </c>
      <c r="E25" s="80">
        <f t="shared" si="5"/>
        <v>-4</v>
      </c>
      <c r="F25" s="231"/>
      <c r="G25" s="230"/>
      <c r="H25" s="81">
        <v>16</v>
      </c>
      <c r="I25" s="81">
        <v>1</v>
      </c>
      <c r="J25" s="81">
        <v>2</v>
      </c>
      <c r="K25" s="149">
        <v>0</v>
      </c>
      <c r="L25" s="70">
        <f t="shared" si="0"/>
        <v>3</v>
      </c>
      <c r="M25" s="81">
        <v>16</v>
      </c>
      <c r="N25" s="81">
        <v>2</v>
      </c>
      <c r="O25" s="81">
        <v>1</v>
      </c>
      <c r="P25" s="149">
        <v>0</v>
      </c>
      <c r="Q25" s="70">
        <f t="shared" si="1"/>
        <v>3</v>
      </c>
      <c r="R25" s="80">
        <f t="shared" si="3"/>
        <v>0</v>
      </c>
      <c r="S25" s="81">
        <v>1</v>
      </c>
      <c r="T25" s="81">
        <v>5</v>
      </c>
      <c r="U25" s="71">
        <f t="shared" si="4"/>
        <v>-4</v>
      </c>
      <c r="V25" s="202"/>
      <c r="W25" s="72">
        <f>'７月'!D25</f>
        <v>4352</v>
      </c>
      <c r="X25" s="21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zoomScaleNormal="100" workbookViewId="0">
      <selection activeCell="O25" sqref="O25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3"/>
      <c r="G1" s="3"/>
    </row>
    <row r="2" spans="1:24" ht="22.5" customHeight="1" thickBot="1" x14ac:dyDescent="0.2">
      <c r="B2" s="239" t="s">
        <v>93</v>
      </c>
      <c r="C2" s="239"/>
      <c r="D2" s="239"/>
      <c r="E2" s="239"/>
      <c r="F2" s="2"/>
      <c r="G2" s="2"/>
      <c r="K2" s="232" t="s">
        <v>86</v>
      </c>
      <c r="L2" s="232"/>
      <c r="M2" s="232"/>
      <c r="O2" s="232" t="s">
        <v>22</v>
      </c>
      <c r="P2" s="232"/>
      <c r="Q2" s="232"/>
      <c r="R2" s="232"/>
      <c r="S2" s="10">
        <f>B6/F6</f>
        <v>2.2319776899837325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48021</v>
      </c>
      <c r="C6" s="57" t="s">
        <v>10</v>
      </c>
      <c r="D6" s="82">
        <f>SUMIF(C8:C44,"男",D8:D44)</f>
        <v>22652</v>
      </c>
      <c r="E6" s="78">
        <f>H6+I6+J6+K6-M6-N6-O6-P6+S6-T6</f>
        <v>-40</v>
      </c>
      <c r="F6" s="227">
        <f>X6+G6</f>
        <v>21515</v>
      </c>
      <c r="G6" s="227">
        <f>SUM(G8:G25)</f>
        <v>-22</v>
      </c>
      <c r="H6" s="118">
        <f>SUMIF(C8:C44,"男",H8:H44)</f>
        <v>78</v>
      </c>
      <c r="I6" s="118">
        <f>SUMIF(C8:C44,"男",I8:I44)</f>
        <v>14</v>
      </c>
      <c r="J6" s="118">
        <f>SUMIF(C8:C44,"男",J8:J44)</f>
        <v>38</v>
      </c>
      <c r="K6" s="118">
        <f>SUMIF(C8:C44,"男",K8:K44)</f>
        <v>0</v>
      </c>
      <c r="L6" s="118">
        <f>SUM(I6:K6)</f>
        <v>52</v>
      </c>
      <c r="M6" s="118">
        <f>SUMIF(C8:C44,"男",M8:M44)</f>
        <v>78</v>
      </c>
      <c r="N6" s="118">
        <f>SUMIF(C8:C44,"男",N8:N44)</f>
        <v>26</v>
      </c>
      <c r="O6" s="118">
        <f>SUMIF(C8:C44,"男",O8:O44)</f>
        <v>33</v>
      </c>
      <c r="P6" s="118">
        <f>SUMIF(C8:C44,"男",P8:P44)</f>
        <v>3</v>
      </c>
      <c r="Q6" s="118">
        <f>SUM(N6:P6)</f>
        <v>62</v>
      </c>
      <c r="R6" s="118">
        <f>SUM(L6-Q6)</f>
        <v>-10</v>
      </c>
      <c r="S6" s="118">
        <f>SUMIF(C8:C44,"男",S8:S44)</f>
        <v>7</v>
      </c>
      <c r="T6" s="118">
        <f>SUMIF(C8:C44,"男",T8:T44)</f>
        <v>37</v>
      </c>
      <c r="U6" s="58">
        <f>SUM(S6-T6)</f>
        <v>-30</v>
      </c>
      <c r="V6" s="199" t="s">
        <v>0</v>
      </c>
      <c r="W6" s="59">
        <f>SUMIF(C8:C25,"男",W8:W25)</f>
        <v>22692</v>
      </c>
      <c r="X6" s="209">
        <f>SUM(X8:X25)</f>
        <v>21537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25369</v>
      </c>
      <c r="E7" s="78">
        <f>H7+I7+J7+K7-M7-N7-O7-P7+S7-T7</f>
        <v>-13</v>
      </c>
      <c r="F7" s="228"/>
      <c r="G7" s="228"/>
      <c r="H7" s="119">
        <f>SUMIF(C8:C45,"女",H8:H45)</f>
        <v>65</v>
      </c>
      <c r="I7" s="119">
        <f>SUMIF(C8:C45,"女",I8:I45)</f>
        <v>19</v>
      </c>
      <c r="J7" s="119">
        <f>SUMIF(C8:C45,"女",J8:J45)</f>
        <v>28</v>
      </c>
      <c r="K7" s="119">
        <f>SUMIF(C8:C45,"女",K8:K45)</f>
        <v>0</v>
      </c>
      <c r="L7" s="119">
        <f t="shared" ref="L7:L25" si="0">SUM(I7:K7)</f>
        <v>47</v>
      </c>
      <c r="M7" s="119">
        <f>SUMIF(C8:C45,"女",M8:M45)</f>
        <v>65</v>
      </c>
      <c r="N7" s="119">
        <f>SUMIF(C8:C45,"女",N8:N45)</f>
        <v>27</v>
      </c>
      <c r="O7" s="119">
        <f>SUMIF(C8:C45,"女",O8:O45)</f>
        <v>16</v>
      </c>
      <c r="P7" s="119">
        <f>SUMIF(C8:C45,"女",P8:P45)</f>
        <v>0</v>
      </c>
      <c r="Q7" s="119">
        <f t="shared" ref="Q7:Q25" si="1">SUM(N7:P7)</f>
        <v>43</v>
      </c>
      <c r="R7" s="116">
        <f>SUM(L7-Q7)</f>
        <v>4</v>
      </c>
      <c r="S7" s="116">
        <f>SUMIF(C8:C45,"女",S8:S45)</f>
        <v>12</v>
      </c>
      <c r="T7" s="116">
        <f>SUMIF(C8:C44,"女",T8:T45)</f>
        <v>29</v>
      </c>
      <c r="U7" s="61">
        <f>SUM(S7-T7)</f>
        <v>-17</v>
      </c>
      <c r="V7" s="200"/>
      <c r="W7" s="62">
        <f>SUMIF(C8:C25,"女",W8:W25)</f>
        <v>25382</v>
      </c>
      <c r="X7" s="210"/>
    </row>
    <row r="8" spans="1:24" ht="22.5" customHeight="1" x14ac:dyDescent="0.15">
      <c r="A8" s="224" t="s">
        <v>1</v>
      </c>
      <c r="B8" s="221">
        <f>SUM(D8+D9)</f>
        <v>5278</v>
      </c>
      <c r="C8" s="63" t="s">
        <v>10</v>
      </c>
      <c r="D8" s="64">
        <f>E8+W8</f>
        <v>2397</v>
      </c>
      <c r="E8" s="78">
        <f>H8+I8+J8+K8-M8-N8-O8-P8+S8-T8</f>
        <v>-3</v>
      </c>
      <c r="F8" s="229">
        <f>X8+G8</f>
        <v>2236</v>
      </c>
      <c r="G8" s="288">
        <v>-3</v>
      </c>
      <c r="H8" s="148">
        <v>7</v>
      </c>
      <c r="I8" s="148">
        <v>0</v>
      </c>
      <c r="J8" s="148">
        <v>2</v>
      </c>
      <c r="K8" s="148">
        <v>0</v>
      </c>
      <c r="L8" s="116">
        <f t="shared" si="0"/>
        <v>2</v>
      </c>
      <c r="M8" s="148">
        <v>6</v>
      </c>
      <c r="N8" s="148">
        <v>1</v>
      </c>
      <c r="O8" s="148">
        <v>2</v>
      </c>
      <c r="P8" s="148">
        <v>0</v>
      </c>
      <c r="Q8" s="116">
        <f t="shared" si="1"/>
        <v>3</v>
      </c>
      <c r="R8" s="116">
        <f>SUM(L8-Q8)</f>
        <v>-1</v>
      </c>
      <c r="S8" s="148">
        <v>0</v>
      </c>
      <c r="T8" s="148">
        <v>3</v>
      </c>
      <c r="U8" s="65">
        <f>SUM(S8-T8)</f>
        <v>-3</v>
      </c>
      <c r="V8" s="201" t="s">
        <v>1</v>
      </c>
      <c r="W8" s="66">
        <f>'８月'!D8</f>
        <v>2400</v>
      </c>
      <c r="X8" s="212">
        <f>'８月'!F8:F9</f>
        <v>2239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2">E9+W9</f>
        <v>2881</v>
      </c>
      <c r="E9" s="78">
        <f>H9+I9+J9+K9-M9-N9-O9-P9+S9-T9</f>
        <v>5</v>
      </c>
      <c r="F9" s="217"/>
      <c r="G9" s="226"/>
      <c r="H9" s="146">
        <v>12</v>
      </c>
      <c r="I9" s="146">
        <v>2</v>
      </c>
      <c r="J9" s="146">
        <v>3</v>
      </c>
      <c r="K9" s="146">
        <v>0</v>
      </c>
      <c r="L9" s="119">
        <f t="shared" si="0"/>
        <v>5</v>
      </c>
      <c r="M9" s="146">
        <v>5</v>
      </c>
      <c r="N9" s="146">
        <v>2</v>
      </c>
      <c r="O9" s="146">
        <v>2</v>
      </c>
      <c r="P9" s="146">
        <v>0</v>
      </c>
      <c r="Q9" s="119">
        <f t="shared" si="1"/>
        <v>4</v>
      </c>
      <c r="R9" s="116">
        <f t="shared" ref="R9:R25" si="3">SUM(L9-Q9)</f>
        <v>1</v>
      </c>
      <c r="S9" s="146">
        <v>1</v>
      </c>
      <c r="T9" s="146">
        <v>4</v>
      </c>
      <c r="U9" s="65">
        <f t="shared" ref="U9:U25" si="4">SUM(S9-T9)</f>
        <v>-3</v>
      </c>
      <c r="V9" s="195"/>
      <c r="W9" s="66">
        <f>'８月'!D9</f>
        <v>2876</v>
      </c>
      <c r="X9" s="259"/>
    </row>
    <row r="10" spans="1:24" ht="22.5" customHeight="1" x14ac:dyDescent="0.15">
      <c r="A10" s="215" t="s">
        <v>2</v>
      </c>
      <c r="B10" s="221">
        <f>SUM(D10+D11)</f>
        <v>17683</v>
      </c>
      <c r="C10" s="60" t="s">
        <v>10</v>
      </c>
      <c r="D10" s="64">
        <f t="shared" si="2"/>
        <v>8333</v>
      </c>
      <c r="E10" s="78">
        <f t="shared" ref="E10:E25" si="5">H10+I10+J10+K10-M10-N10-O10-P10+S10-T10</f>
        <v>-11</v>
      </c>
      <c r="F10" s="216">
        <f>X10+G10</f>
        <v>8004</v>
      </c>
      <c r="G10" s="288">
        <v>-9</v>
      </c>
      <c r="H10" s="146">
        <v>38</v>
      </c>
      <c r="I10" s="146">
        <v>6</v>
      </c>
      <c r="J10" s="146">
        <v>17</v>
      </c>
      <c r="K10" s="146">
        <v>0</v>
      </c>
      <c r="L10" s="119">
        <f t="shared" si="0"/>
        <v>23</v>
      </c>
      <c r="M10" s="146">
        <v>42</v>
      </c>
      <c r="N10" s="146">
        <v>7</v>
      </c>
      <c r="O10" s="146">
        <v>13</v>
      </c>
      <c r="P10" s="146">
        <v>0</v>
      </c>
      <c r="Q10" s="119">
        <f t="shared" si="1"/>
        <v>20</v>
      </c>
      <c r="R10" s="116">
        <f t="shared" si="3"/>
        <v>3</v>
      </c>
      <c r="S10" s="146">
        <v>3</v>
      </c>
      <c r="T10" s="146">
        <v>13</v>
      </c>
      <c r="U10" s="65">
        <f t="shared" si="4"/>
        <v>-10</v>
      </c>
      <c r="V10" s="195" t="s">
        <v>2</v>
      </c>
      <c r="W10" s="67">
        <f>'８月'!D10</f>
        <v>8344</v>
      </c>
      <c r="X10" s="212">
        <f>'８月'!F10:F11</f>
        <v>8013</v>
      </c>
    </row>
    <row r="11" spans="1:24" ht="22.5" customHeight="1" x14ac:dyDescent="0.15">
      <c r="A11" s="215"/>
      <c r="B11" s="220"/>
      <c r="C11" s="60" t="s">
        <v>11</v>
      </c>
      <c r="D11" s="64">
        <f t="shared" si="2"/>
        <v>9350</v>
      </c>
      <c r="E11" s="78">
        <f t="shared" si="5"/>
        <v>4</v>
      </c>
      <c r="F11" s="217"/>
      <c r="G11" s="226"/>
      <c r="H11" s="146">
        <v>27</v>
      </c>
      <c r="I11" s="146">
        <v>6</v>
      </c>
      <c r="J11" s="146">
        <v>9</v>
      </c>
      <c r="K11" s="146">
        <v>0</v>
      </c>
      <c r="L11" s="119">
        <f t="shared" si="0"/>
        <v>15</v>
      </c>
      <c r="M11" s="146">
        <v>33</v>
      </c>
      <c r="N11" s="146">
        <v>2</v>
      </c>
      <c r="O11" s="146">
        <v>3</v>
      </c>
      <c r="P11" s="146">
        <v>0</v>
      </c>
      <c r="Q11" s="119">
        <f t="shared" si="1"/>
        <v>5</v>
      </c>
      <c r="R11" s="116">
        <f t="shared" si="3"/>
        <v>10</v>
      </c>
      <c r="S11" s="146">
        <v>7</v>
      </c>
      <c r="T11" s="146">
        <v>7</v>
      </c>
      <c r="U11" s="65">
        <f t="shared" si="4"/>
        <v>0</v>
      </c>
      <c r="V11" s="195"/>
      <c r="W11" s="67">
        <f>'８月'!D11</f>
        <v>9346</v>
      </c>
      <c r="X11" s="259"/>
    </row>
    <row r="12" spans="1:24" ht="22.5" customHeight="1" x14ac:dyDescent="0.15">
      <c r="A12" s="215" t="s">
        <v>3</v>
      </c>
      <c r="B12" s="221">
        <f>SUM(D12+D13)</f>
        <v>4439</v>
      </c>
      <c r="C12" s="60" t="s">
        <v>10</v>
      </c>
      <c r="D12" s="64">
        <f t="shared" si="2"/>
        <v>2040</v>
      </c>
      <c r="E12" s="78">
        <f t="shared" si="5"/>
        <v>0</v>
      </c>
      <c r="F12" s="216">
        <f>X12+G12</f>
        <v>2305</v>
      </c>
      <c r="G12" s="288">
        <v>6</v>
      </c>
      <c r="H12" s="146">
        <v>13</v>
      </c>
      <c r="I12" s="146">
        <v>2</v>
      </c>
      <c r="J12" s="146">
        <v>1</v>
      </c>
      <c r="K12" s="146">
        <v>0</v>
      </c>
      <c r="L12" s="119">
        <f t="shared" si="0"/>
        <v>3</v>
      </c>
      <c r="M12" s="146">
        <v>5</v>
      </c>
      <c r="N12" s="146">
        <v>7</v>
      </c>
      <c r="O12" s="146">
        <v>2</v>
      </c>
      <c r="P12" s="146">
        <v>2</v>
      </c>
      <c r="Q12" s="119">
        <f t="shared" si="1"/>
        <v>11</v>
      </c>
      <c r="R12" s="116">
        <f t="shared" si="3"/>
        <v>-8</v>
      </c>
      <c r="S12" s="146">
        <v>1</v>
      </c>
      <c r="T12" s="146">
        <v>1</v>
      </c>
      <c r="U12" s="65">
        <f t="shared" si="4"/>
        <v>0</v>
      </c>
      <c r="V12" s="195" t="s">
        <v>3</v>
      </c>
      <c r="W12" s="67">
        <f>'８月'!D12</f>
        <v>2040</v>
      </c>
      <c r="X12" s="212">
        <f>'８月'!F12:F13</f>
        <v>2299</v>
      </c>
    </row>
    <row r="13" spans="1:24" ht="22.5" customHeight="1" x14ac:dyDescent="0.15">
      <c r="A13" s="215"/>
      <c r="B13" s="220"/>
      <c r="C13" s="60" t="s">
        <v>11</v>
      </c>
      <c r="D13" s="64">
        <f t="shared" si="2"/>
        <v>2399</v>
      </c>
      <c r="E13" s="78">
        <f t="shared" si="5"/>
        <v>-3</v>
      </c>
      <c r="F13" s="217"/>
      <c r="G13" s="226"/>
      <c r="H13" s="146">
        <v>8</v>
      </c>
      <c r="I13" s="146">
        <v>4</v>
      </c>
      <c r="J13" s="146">
        <v>3</v>
      </c>
      <c r="K13" s="146">
        <v>0</v>
      </c>
      <c r="L13" s="119">
        <f t="shared" si="0"/>
        <v>7</v>
      </c>
      <c r="M13" s="146">
        <v>3</v>
      </c>
      <c r="N13" s="146">
        <v>12</v>
      </c>
      <c r="O13" s="146">
        <v>2</v>
      </c>
      <c r="P13" s="146">
        <v>0</v>
      </c>
      <c r="Q13" s="119">
        <f t="shared" si="1"/>
        <v>14</v>
      </c>
      <c r="R13" s="116">
        <f t="shared" si="3"/>
        <v>-7</v>
      </c>
      <c r="S13" s="146">
        <v>1</v>
      </c>
      <c r="T13" s="146">
        <v>2</v>
      </c>
      <c r="U13" s="65">
        <f t="shared" si="4"/>
        <v>-1</v>
      </c>
      <c r="V13" s="195"/>
      <c r="W13" s="67">
        <f>'８月'!D13</f>
        <v>2402</v>
      </c>
      <c r="X13" s="259"/>
    </row>
    <row r="14" spans="1:24" ht="22.5" customHeight="1" x14ac:dyDescent="0.15">
      <c r="A14" s="215" t="s">
        <v>4</v>
      </c>
      <c r="B14" s="221">
        <f>SUM(D14+D15)</f>
        <v>4487</v>
      </c>
      <c r="C14" s="60" t="s">
        <v>10</v>
      </c>
      <c r="D14" s="64">
        <f t="shared" si="2"/>
        <v>2193</v>
      </c>
      <c r="E14" s="78">
        <f t="shared" si="5"/>
        <v>0</v>
      </c>
      <c r="F14" s="216">
        <f>X14+G14</f>
        <v>1690</v>
      </c>
      <c r="G14" s="288">
        <v>-4</v>
      </c>
      <c r="H14" s="146">
        <v>7</v>
      </c>
      <c r="I14" s="146">
        <v>0</v>
      </c>
      <c r="J14" s="146">
        <v>4</v>
      </c>
      <c r="K14" s="146">
        <v>0</v>
      </c>
      <c r="L14" s="119">
        <f t="shared" si="0"/>
        <v>4</v>
      </c>
      <c r="M14" s="146">
        <v>5</v>
      </c>
      <c r="N14" s="146">
        <v>4</v>
      </c>
      <c r="O14" s="146">
        <v>4</v>
      </c>
      <c r="P14" s="146">
        <v>0</v>
      </c>
      <c r="Q14" s="119">
        <f t="shared" si="1"/>
        <v>8</v>
      </c>
      <c r="R14" s="116">
        <f t="shared" si="3"/>
        <v>-4</v>
      </c>
      <c r="S14" s="146">
        <v>2</v>
      </c>
      <c r="T14" s="146">
        <v>0</v>
      </c>
      <c r="U14" s="65">
        <f t="shared" si="4"/>
        <v>2</v>
      </c>
      <c r="V14" s="195" t="s">
        <v>4</v>
      </c>
      <c r="W14" s="67">
        <f>'８月'!D14</f>
        <v>2193</v>
      </c>
      <c r="X14" s="212">
        <f>'８月'!F14:F15</f>
        <v>1694</v>
      </c>
    </row>
    <row r="15" spans="1:24" ht="22.5" customHeight="1" x14ac:dyDescent="0.15">
      <c r="A15" s="215"/>
      <c r="B15" s="220"/>
      <c r="C15" s="60" t="s">
        <v>11</v>
      </c>
      <c r="D15" s="64">
        <f t="shared" si="2"/>
        <v>2294</v>
      </c>
      <c r="E15" s="78">
        <f t="shared" si="5"/>
        <v>-5</v>
      </c>
      <c r="F15" s="217"/>
      <c r="G15" s="226"/>
      <c r="H15" s="146">
        <v>4</v>
      </c>
      <c r="I15" s="146">
        <v>1</v>
      </c>
      <c r="J15" s="146">
        <v>3</v>
      </c>
      <c r="K15" s="146">
        <v>0</v>
      </c>
      <c r="L15" s="119">
        <f t="shared" si="0"/>
        <v>4</v>
      </c>
      <c r="M15" s="146">
        <v>5</v>
      </c>
      <c r="N15" s="146">
        <v>1</v>
      </c>
      <c r="O15" s="146">
        <v>4</v>
      </c>
      <c r="P15" s="146">
        <v>0</v>
      </c>
      <c r="Q15" s="119">
        <f t="shared" si="1"/>
        <v>5</v>
      </c>
      <c r="R15" s="116">
        <f t="shared" si="3"/>
        <v>-1</v>
      </c>
      <c r="S15" s="146">
        <v>0</v>
      </c>
      <c r="T15" s="146">
        <v>3</v>
      </c>
      <c r="U15" s="65">
        <f t="shared" si="4"/>
        <v>-3</v>
      </c>
      <c r="V15" s="195"/>
      <c r="W15" s="67">
        <f>'８月'!D15</f>
        <v>2299</v>
      </c>
      <c r="X15" s="259"/>
    </row>
    <row r="16" spans="1:24" ht="22.5" customHeight="1" x14ac:dyDescent="0.15">
      <c r="A16" s="215" t="s">
        <v>5</v>
      </c>
      <c r="B16" s="221">
        <f>SUM(D16+D17)</f>
        <v>2682</v>
      </c>
      <c r="C16" s="60" t="s">
        <v>10</v>
      </c>
      <c r="D16" s="64">
        <f t="shared" si="2"/>
        <v>1320</v>
      </c>
      <c r="E16" s="78">
        <f t="shared" si="5"/>
        <v>-7</v>
      </c>
      <c r="F16" s="216">
        <f>X16+G16</f>
        <v>1359</v>
      </c>
      <c r="G16" s="288">
        <v>-7</v>
      </c>
      <c r="H16" s="146">
        <v>0</v>
      </c>
      <c r="I16" s="146">
        <v>1</v>
      </c>
      <c r="J16" s="146">
        <v>2</v>
      </c>
      <c r="K16" s="146">
        <v>0</v>
      </c>
      <c r="L16" s="119">
        <f t="shared" si="0"/>
        <v>3</v>
      </c>
      <c r="M16" s="146">
        <v>2</v>
      </c>
      <c r="N16" s="146">
        <v>2</v>
      </c>
      <c r="O16" s="146">
        <v>2</v>
      </c>
      <c r="P16" s="146">
        <v>0</v>
      </c>
      <c r="Q16" s="119">
        <f t="shared" si="1"/>
        <v>4</v>
      </c>
      <c r="R16" s="116">
        <f t="shared" si="3"/>
        <v>-1</v>
      </c>
      <c r="S16" s="146">
        <v>0</v>
      </c>
      <c r="T16" s="146">
        <v>4</v>
      </c>
      <c r="U16" s="65">
        <f t="shared" si="4"/>
        <v>-4</v>
      </c>
      <c r="V16" s="195" t="s">
        <v>5</v>
      </c>
      <c r="W16" s="67">
        <f>'８月'!D16</f>
        <v>1327</v>
      </c>
      <c r="X16" s="212">
        <f>'８月'!F16:F17</f>
        <v>1366</v>
      </c>
    </row>
    <row r="17" spans="1:24" ht="22.5" customHeight="1" x14ac:dyDescent="0.15">
      <c r="A17" s="215"/>
      <c r="B17" s="220"/>
      <c r="C17" s="60" t="s">
        <v>11</v>
      </c>
      <c r="D17" s="64">
        <f t="shared" si="2"/>
        <v>1362</v>
      </c>
      <c r="E17" s="78">
        <f t="shared" si="5"/>
        <v>-8</v>
      </c>
      <c r="F17" s="217"/>
      <c r="G17" s="226"/>
      <c r="H17" s="146">
        <v>0</v>
      </c>
      <c r="I17" s="146">
        <v>1</v>
      </c>
      <c r="J17" s="146">
        <v>2</v>
      </c>
      <c r="K17" s="146">
        <v>0</v>
      </c>
      <c r="L17" s="119">
        <f t="shared" si="0"/>
        <v>3</v>
      </c>
      <c r="M17" s="146">
        <v>7</v>
      </c>
      <c r="N17" s="146">
        <v>0</v>
      </c>
      <c r="O17" s="146">
        <v>0</v>
      </c>
      <c r="P17" s="146">
        <v>0</v>
      </c>
      <c r="Q17" s="119">
        <f t="shared" si="1"/>
        <v>0</v>
      </c>
      <c r="R17" s="116">
        <f t="shared" si="3"/>
        <v>3</v>
      </c>
      <c r="S17" s="146">
        <v>0</v>
      </c>
      <c r="T17" s="146">
        <v>4</v>
      </c>
      <c r="U17" s="65">
        <f t="shared" si="4"/>
        <v>-4</v>
      </c>
      <c r="V17" s="195"/>
      <c r="W17" s="67">
        <f>'８月'!D17</f>
        <v>1370</v>
      </c>
      <c r="X17" s="259"/>
    </row>
    <row r="18" spans="1:24" ht="22.5" customHeight="1" x14ac:dyDescent="0.15">
      <c r="A18" s="215" t="s">
        <v>6</v>
      </c>
      <c r="B18" s="221">
        <f>SUM(D18+D19)</f>
        <v>645</v>
      </c>
      <c r="C18" s="60" t="s">
        <v>10</v>
      </c>
      <c r="D18" s="64">
        <f t="shared" si="2"/>
        <v>328</v>
      </c>
      <c r="E18" s="78">
        <f t="shared" si="5"/>
        <v>-6</v>
      </c>
      <c r="F18" s="216">
        <f>X18+G18</f>
        <v>323</v>
      </c>
      <c r="G18" s="288">
        <v>-2</v>
      </c>
      <c r="H18" s="146">
        <v>0</v>
      </c>
      <c r="I18" s="146">
        <v>0</v>
      </c>
      <c r="J18" s="146">
        <v>0</v>
      </c>
      <c r="K18" s="146">
        <v>0</v>
      </c>
      <c r="L18" s="119">
        <f t="shared" si="0"/>
        <v>0</v>
      </c>
      <c r="M18" s="146">
        <v>0</v>
      </c>
      <c r="N18" s="146">
        <v>0</v>
      </c>
      <c r="O18" s="146">
        <v>4</v>
      </c>
      <c r="P18" s="146">
        <v>0</v>
      </c>
      <c r="Q18" s="119">
        <f t="shared" si="1"/>
        <v>4</v>
      </c>
      <c r="R18" s="116">
        <f t="shared" si="3"/>
        <v>-4</v>
      </c>
      <c r="S18" s="146">
        <v>0</v>
      </c>
      <c r="T18" s="146">
        <v>2</v>
      </c>
      <c r="U18" s="65">
        <f t="shared" si="4"/>
        <v>-2</v>
      </c>
      <c r="V18" s="195" t="s">
        <v>6</v>
      </c>
      <c r="W18" s="67">
        <f>'８月'!D18</f>
        <v>334</v>
      </c>
      <c r="X18" s="212">
        <f>'８月'!F18:F19</f>
        <v>325</v>
      </c>
    </row>
    <row r="19" spans="1:24" ht="22.5" customHeight="1" x14ac:dyDescent="0.15">
      <c r="A19" s="215"/>
      <c r="B19" s="220"/>
      <c r="C19" s="60" t="s">
        <v>11</v>
      </c>
      <c r="D19" s="64">
        <f t="shared" si="2"/>
        <v>317</v>
      </c>
      <c r="E19" s="78">
        <f t="shared" si="5"/>
        <v>-1</v>
      </c>
      <c r="F19" s="217"/>
      <c r="G19" s="226"/>
      <c r="H19" s="146">
        <v>0</v>
      </c>
      <c r="I19" s="146">
        <v>0</v>
      </c>
      <c r="J19" s="146">
        <v>0</v>
      </c>
      <c r="K19" s="146">
        <v>0</v>
      </c>
      <c r="L19" s="119">
        <f t="shared" si="0"/>
        <v>0</v>
      </c>
      <c r="M19" s="146">
        <v>0</v>
      </c>
      <c r="N19" s="146">
        <v>0</v>
      </c>
      <c r="O19" s="146">
        <v>0</v>
      </c>
      <c r="P19" s="146">
        <v>0</v>
      </c>
      <c r="Q19" s="119">
        <f t="shared" si="1"/>
        <v>0</v>
      </c>
      <c r="R19" s="116">
        <f t="shared" si="3"/>
        <v>0</v>
      </c>
      <c r="S19" s="146">
        <v>0</v>
      </c>
      <c r="T19" s="146">
        <v>1</v>
      </c>
      <c r="U19" s="65">
        <f t="shared" si="4"/>
        <v>-1</v>
      </c>
      <c r="V19" s="195"/>
      <c r="W19" s="67">
        <f>'８月'!D19</f>
        <v>318</v>
      </c>
      <c r="X19" s="259"/>
    </row>
    <row r="20" spans="1:24" ht="22.5" customHeight="1" x14ac:dyDescent="0.15">
      <c r="A20" s="215" t="s">
        <v>7</v>
      </c>
      <c r="B20" s="221">
        <f>SUM(D20+D21)</f>
        <v>739</v>
      </c>
      <c r="C20" s="60" t="s">
        <v>10</v>
      </c>
      <c r="D20" s="64">
        <f t="shared" si="2"/>
        <v>338</v>
      </c>
      <c r="E20" s="78">
        <f t="shared" si="5"/>
        <v>-2</v>
      </c>
      <c r="F20" s="216">
        <f>X20+G20</f>
        <v>379</v>
      </c>
      <c r="G20" s="288">
        <v>-2</v>
      </c>
      <c r="H20" s="146">
        <v>1</v>
      </c>
      <c r="I20" s="146">
        <v>0</v>
      </c>
      <c r="J20" s="146">
        <v>1</v>
      </c>
      <c r="K20" s="146">
        <v>0</v>
      </c>
      <c r="L20" s="119">
        <f t="shared" si="0"/>
        <v>1</v>
      </c>
      <c r="M20" s="146">
        <v>2</v>
      </c>
      <c r="N20" s="146">
        <v>1</v>
      </c>
      <c r="O20" s="146">
        <v>1</v>
      </c>
      <c r="P20" s="146">
        <v>0</v>
      </c>
      <c r="Q20" s="119">
        <f t="shared" si="1"/>
        <v>2</v>
      </c>
      <c r="R20" s="116">
        <f t="shared" si="3"/>
        <v>-1</v>
      </c>
      <c r="S20" s="146">
        <v>0</v>
      </c>
      <c r="T20" s="146">
        <v>0</v>
      </c>
      <c r="U20" s="65">
        <f t="shared" si="4"/>
        <v>0</v>
      </c>
      <c r="V20" s="195" t="s">
        <v>7</v>
      </c>
      <c r="W20" s="67">
        <f>'８月'!D20</f>
        <v>340</v>
      </c>
      <c r="X20" s="212">
        <f>'８月'!F20:F21</f>
        <v>381</v>
      </c>
    </row>
    <row r="21" spans="1:24" ht="22.5" customHeight="1" x14ac:dyDescent="0.15">
      <c r="A21" s="215"/>
      <c r="B21" s="220"/>
      <c r="C21" s="60" t="s">
        <v>11</v>
      </c>
      <c r="D21" s="64">
        <f t="shared" si="2"/>
        <v>401</v>
      </c>
      <c r="E21" s="78">
        <f t="shared" si="5"/>
        <v>-3</v>
      </c>
      <c r="F21" s="217"/>
      <c r="G21" s="226"/>
      <c r="H21" s="146">
        <v>0</v>
      </c>
      <c r="I21" s="146">
        <v>0</v>
      </c>
      <c r="J21" s="146">
        <v>1</v>
      </c>
      <c r="K21" s="146">
        <v>0</v>
      </c>
      <c r="L21" s="119">
        <f t="shared" si="0"/>
        <v>1</v>
      </c>
      <c r="M21" s="146">
        <v>2</v>
      </c>
      <c r="N21" s="146">
        <v>1</v>
      </c>
      <c r="O21" s="146">
        <v>0</v>
      </c>
      <c r="P21" s="146">
        <v>0</v>
      </c>
      <c r="Q21" s="119">
        <f t="shared" si="1"/>
        <v>1</v>
      </c>
      <c r="R21" s="116">
        <f t="shared" si="3"/>
        <v>0</v>
      </c>
      <c r="S21" s="146">
        <v>0</v>
      </c>
      <c r="T21" s="146">
        <v>1</v>
      </c>
      <c r="U21" s="65">
        <f t="shared" si="4"/>
        <v>-1</v>
      </c>
      <c r="V21" s="195"/>
      <c r="W21" s="67">
        <f>'８月'!D21</f>
        <v>404</v>
      </c>
      <c r="X21" s="259"/>
    </row>
    <row r="22" spans="1:24" ht="22.5" customHeight="1" x14ac:dyDescent="0.15">
      <c r="A22" s="215" t="s">
        <v>8</v>
      </c>
      <c r="B22" s="221">
        <f>SUM(D22+D23)</f>
        <v>3742</v>
      </c>
      <c r="C22" s="60" t="s">
        <v>10</v>
      </c>
      <c r="D22" s="64">
        <f t="shared" si="2"/>
        <v>1718</v>
      </c>
      <c r="E22" s="78">
        <f t="shared" si="5"/>
        <v>-4</v>
      </c>
      <c r="F22" s="216">
        <f>X22+G22</f>
        <v>1540</v>
      </c>
      <c r="G22" s="288">
        <v>2</v>
      </c>
      <c r="H22" s="146">
        <v>4</v>
      </c>
      <c r="I22" s="146">
        <v>1</v>
      </c>
      <c r="J22" s="146">
        <v>5</v>
      </c>
      <c r="K22" s="146">
        <v>0</v>
      </c>
      <c r="L22" s="119">
        <f t="shared" si="0"/>
        <v>6</v>
      </c>
      <c r="M22" s="146">
        <v>6</v>
      </c>
      <c r="N22" s="146">
        <v>1</v>
      </c>
      <c r="O22" s="146">
        <v>2</v>
      </c>
      <c r="P22" s="146">
        <v>0</v>
      </c>
      <c r="Q22" s="119">
        <f t="shared" si="1"/>
        <v>3</v>
      </c>
      <c r="R22" s="116">
        <f t="shared" si="3"/>
        <v>3</v>
      </c>
      <c r="S22" s="146">
        <v>1</v>
      </c>
      <c r="T22" s="146">
        <v>6</v>
      </c>
      <c r="U22" s="65">
        <f t="shared" si="4"/>
        <v>-5</v>
      </c>
      <c r="V22" s="195" t="s">
        <v>8</v>
      </c>
      <c r="W22" s="67">
        <f>'８月'!D22</f>
        <v>1722</v>
      </c>
      <c r="X22" s="212">
        <f>'８月'!F22:F23</f>
        <v>1538</v>
      </c>
    </row>
    <row r="23" spans="1:24" ht="22.5" customHeight="1" x14ac:dyDescent="0.15">
      <c r="A23" s="215"/>
      <c r="B23" s="220"/>
      <c r="C23" s="60" t="s">
        <v>11</v>
      </c>
      <c r="D23" s="64">
        <f t="shared" si="2"/>
        <v>2024</v>
      </c>
      <c r="E23" s="78">
        <f t="shared" si="5"/>
        <v>5</v>
      </c>
      <c r="F23" s="217"/>
      <c r="G23" s="226"/>
      <c r="H23" s="146">
        <v>10</v>
      </c>
      <c r="I23" s="146">
        <v>3</v>
      </c>
      <c r="J23" s="146">
        <v>3</v>
      </c>
      <c r="K23" s="146">
        <v>0</v>
      </c>
      <c r="L23" s="119">
        <f t="shared" si="0"/>
        <v>6</v>
      </c>
      <c r="M23" s="146">
        <v>5</v>
      </c>
      <c r="N23" s="146">
        <v>4</v>
      </c>
      <c r="O23" s="146">
        <v>3</v>
      </c>
      <c r="P23" s="146">
        <v>0</v>
      </c>
      <c r="Q23" s="119">
        <f t="shared" si="1"/>
        <v>7</v>
      </c>
      <c r="R23" s="116">
        <f t="shared" si="3"/>
        <v>-1</v>
      </c>
      <c r="S23" s="146">
        <v>2</v>
      </c>
      <c r="T23" s="146">
        <v>1</v>
      </c>
      <c r="U23" s="65">
        <f t="shared" si="4"/>
        <v>1</v>
      </c>
      <c r="V23" s="195"/>
      <c r="W23" s="67">
        <f>'８月'!D23</f>
        <v>2019</v>
      </c>
      <c r="X23" s="259"/>
    </row>
    <row r="24" spans="1:24" ht="22.5" customHeight="1" x14ac:dyDescent="0.15">
      <c r="A24" s="215" t="s">
        <v>9</v>
      </c>
      <c r="B24" s="220">
        <f>SUM(D24+D25)</f>
        <v>8326</v>
      </c>
      <c r="C24" s="60" t="s">
        <v>10</v>
      </c>
      <c r="D24" s="107">
        <f t="shared" si="2"/>
        <v>3985</v>
      </c>
      <c r="E24" s="106">
        <f t="shared" si="5"/>
        <v>-7</v>
      </c>
      <c r="F24" s="216">
        <f>X24+G24</f>
        <v>3679</v>
      </c>
      <c r="G24" s="288">
        <v>-3</v>
      </c>
      <c r="H24" s="146">
        <v>8</v>
      </c>
      <c r="I24" s="146">
        <v>4</v>
      </c>
      <c r="J24" s="146">
        <v>6</v>
      </c>
      <c r="K24" s="146">
        <v>0</v>
      </c>
      <c r="L24" s="119">
        <f t="shared" si="0"/>
        <v>10</v>
      </c>
      <c r="M24" s="146">
        <v>10</v>
      </c>
      <c r="N24" s="146">
        <v>3</v>
      </c>
      <c r="O24" s="146">
        <v>3</v>
      </c>
      <c r="P24" s="146">
        <v>1</v>
      </c>
      <c r="Q24" s="119">
        <f t="shared" si="1"/>
        <v>7</v>
      </c>
      <c r="R24" s="116">
        <f t="shared" si="3"/>
        <v>3</v>
      </c>
      <c r="S24" s="146">
        <v>0</v>
      </c>
      <c r="T24" s="146">
        <v>8</v>
      </c>
      <c r="U24" s="65">
        <f t="shared" si="4"/>
        <v>-8</v>
      </c>
      <c r="V24" s="195" t="s">
        <v>9</v>
      </c>
      <c r="W24" s="67">
        <f>'８月'!D24</f>
        <v>3992</v>
      </c>
      <c r="X24" s="259">
        <f>'８月'!F24:F25</f>
        <v>3682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2"/>
        <v>4341</v>
      </c>
      <c r="E25" s="105">
        <f t="shared" si="5"/>
        <v>-7</v>
      </c>
      <c r="F25" s="231"/>
      <c r="G25" s="289"/>
      <c r="H25" s="147">
        <v>4</v>
      </c>
      <c r="I25" s="147">
        <v>2</v>
      </c>
      <c r="J25" s="147">
        <v>4</v>
      </c>
      <c r="K25" s="147">
        <v>0</v>
      </c>
      <c r="L25" s="70">
        <f t="shared" si="0"/>
        <v>6</v>
      </c>
      <c r="M25" s="147">
        <v>5</v>
      </c>
      <c r="N25" s="147">
        <v>5</v>
      </c>
      <c r="O25" s="147">
        <v>2</v>
      </c>
      <c r="P25" s="147">
        <v>0</v>
      </c>
      <c r="Q25" s="70">
        <f t="shared" si="1"/>
        <v>7</v>
      </c>
      <c r="R25" s="117">
        <f t="shared" si="3"/>
        <v>-1</v>
      </c>
      <c r="S25" s="147">
        <v>1</v>
      </c>
      <c r="T25" s="147">
        <v>6</v>
      </c>
      <c r="U25" s="71">
        <f t="shared" si="4"/>
        <v>-5</v>
      </c>
      <c r="V25" s="202"/>
      <c r="W25" s="72">
        <f>'８月'!D25</f>
        <v>4348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S2" sqref="S2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3"/>
      <c r="G1" s="3"/>
    </row>
    <row r="2" spans="1:24" ht="22.5" customHeight="1" thickBot="1" x14ac:dyDescent="0.2">
      <c r="B2" s="239" t="s">
        <v>94</v>
      </c>
      <c r="C2" s="239"/>
      <c r="D2" s="239"/>
      <c r="E2" s="239"/>
      <c r="F2" s="2"/>
      <c r="G2" s="2"/>
      <c r="K2" s="232" t="s">
        <v>102</v>
      </c>
      <c r="L2" s="232"/>
      <c r="M2" s="232"/>
      <c r="O2" s="232" t="s">
        <v>22</v>
      </c>
      <c r="P2" s="232"/>
      <c r="Q2" s="232"/>
      <c r="R2" s="232"/>
      <c r="S2" s="10">
        <f>B6/F6</f>
        <v>2.2301860465116281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47949</v>
      </c>
      <c r="C6" s="57" t="s">
        <v>10</v>
      </c>
      <c r="D6" s="82">
        <f>SUMIF(C8:C44,"男",D8:D44)</f>
        <v>22602</v>
      </c>
      <c r="E6" s="78">
        <f>H6+I6+J6+K6-M6-N6-O6-P6+S6-T6</f>
        <v>-50</v>
      </c>
      <c r="F6" s="227">
        <f>X6+G6</f>
        <v>21500</v>
      </c>
      <c r="G6" s="227">
        <f>SUM(G8:G25)</f>
        <v>-15</v>
      </c>
      <c r="H6" s="82">
        <f>SUMIF(C8:C44,"男",H8:H44)</f>
        <v>54</v>
      </c>
      <c r="I6" s="82">
        <f>SUMIF(C8:C44,"男",I8:I44)</f>
        <v>13</v>
      </c>
      <c r="J6" s="82">
        <f>SUMIF(C8:C44,"男",J8:J44)</f>
        <v>22</v>
      </c>
      <c r="K6" s="82">
        <f>SUMIF(C8:C44,"男",K8:K44)</f>
        <v>0</v>
      </c>
      <c r="L6" s="82">
        <f>SUM(I6:K6)</f>
        <v>35</v>
      </c>
      <c r="M6" s="82">
        <f>SUMIF(C8:C44,"男",M8:M44)</f>
        <v>54</v>
      </c>
      <c r="N6" s="82">
        <f>SUMIF(C8:C44,"男",N8:N44)</f>
        <v>16</v>
      </c>
      <c r="O6" s="82">
        <f>SUMIF(C8:C44,"男",O8:O44)</f>
        <v>34</v>
      </c>
      <c r="P6" s="82">
        <f>SUMIF(C8:C44,"男",P8:P44)</f>
        <v>3</v>
      </c>
      <c r="Q6" s="82">
        <f>SUM(N6:P6)</f>
        <v>53</v>
      </c>
      <c r="R6" s="82">
        <f>SUM(L6-Q6)</f>
        <v>-18</v>
      </c>
      <c r="S6" s="82">
        <f>SUMIF(C8:C44,"男",S8:S44)</f>
        <v>8</v>
      </c>
      <c r="T6" s="82">
        <f>SUMIF(C8:C44,"男",T8:T44)</f>
        <v>40</v>
      </c>
      <c r="U6" s="58">
        <f>SUM(S6-T6)</f>
        <v>-32</v>
      </c>
      <c r="V6" s="199" t="s">
        <v>0</v>
      </c>
      <c r="W6" s="59">
        <f>SUMIF(C8:C25,"男",W8:W25)</f>
        <v>22652</v>
      </c>
      <c r="X6" s="209">
        <f>SUM(X8:X25)</f>
        <v>21515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25347</v>
      </c>
      <c r="E7" s="78">
        <f>H7+I7+J7+K7-M7-N7-O7-P7+S7-T7</f>
        <v>-22</v>
      </c>
      <c r="F7" s="228"/>
      <c r="G7" s="228"/>
      <c r="H7" s="83">
        <f>SUMIF(C8:C45,"女",H8:H45)</f>
        <v>68</v>
      </c>
      <c r="I7" s="83">
        <f>SUMIF(C8:C45,"女",I8:I45)</f>
        <v>12</v>
      </c>
      <c r="J7" s="83">
        <f>SUMIF(C8:C45,"女",J8:J45)</f>
        <v>26</v>
      </c>
      <c r="K7" s="83">
        <f>SUMIF(C8:C45,"女",K8:K45)</f>
        <v>0</v>
      </c>
      <c r="L7" s="83">
        <f t="shared" ref="L7:L25" si="0">SUM(I7:K7)</f>
        <v>38</v>
      </c>
      <c r="M7" s="83">
        <f>SUMIF(C8:C45,"女",M8:M45)</f>
        <v>68</v>
      </c>
      <c r="N7" s="83">
        <f>SUMIF(C8:C45,"女",N8:N45)</f>
        <v>18</v>
      </c>
      <c r="O7" s="83">
        <f>SUMIF(C8:C45,"女",O8:O45)</f>
        <v>17</v>
      </c>
      <c r="P7" s="83">
        <f>SUMIF(C8:C45,"女",P8:P45)</f>
        <v>2</v>
      </c>
      <c r="Q7" s="83">
        <f t="shared" ref="Q7:Q25" si="1">SUM(N7:P7)</f>
        <v>37</v>
      </c>
      <c r="R7" s="78">
        <f>SUM(L7-Q7)</f>
        <v>1</v>
      </c>
      <c r="S7" s="78">
        <f>SUMIF(C8:C45,"女",S8:S45)</f>
        <v>4</v>
      </c>
      <c r="T7" s="78">
        <f>SUMIF(C8:C44,"女",T8:T45)</f>
        <v>27</v>
      </c>
      <c r="U7" s="61">
        <f>SUM(S7-T7)</f>
        <v>-23</v>
      </c>
      <c r="V7" s="200"/>
      <c r="W7" s="62">
        <f>SUMIF(C8:C25,"女",W8:W25)</f>
        <v>25369</v>
      </c>
      <c r="X7" s="210"/>
    </row>
    <row r="8" spans="1:24" ht="22.5" customHeight="1" x14ac:dyDescent="0.15">
      <c r="A8" s="224" t="s">
        <v>1</v>
      </c>
      <c r="B8" s="221">
        <f>SUM(D8+D9)</f>
        <v>5279</v>
      </c>
      <c r="C8" s="63" t="s">
        <v>10</v>
      </c>
      <c r="D8" s="64">
        <f>E8+W8</f>
        <v>2400</v>
      </c>
      <c r="E8" s="78">
        <f>H8+I8+J8+K8-M8-N8-O8-P8+S8-T8</f>
        <v>3</v>
      </c>
      <c r="F8" s="229">
        <f>X8+G8</f>
        <v>2238</v>
      </c>
      <c r="G8" s="226">
        <v>2</v>
      </c>
      <c r="H8" s="84">
        <v>6</v>
      </c>
      <c r="I8" s="84">
        <v>0</v>
      </c>
      <c r="J8" s="84">
        <v>1</v>
      </c>
      <c r="K8" s="84">
        <v>0</v>
      </c>
      <c r="L8" s="78">
        <f t="shared" si="0"/>
        <v>1</v>
      </c>
      <c r="M8" s="84">
        <v>0</v>
      </c>
      <c r="N8" s="84">
        <v>1</v>
      </c>
      <c r="O8" s="84">
        <v>3</v>
      </c>
      <c r="P8" s="84">
        <v>1</v>
      </c>
      <c r="Q8" s="78">
        <f t="shared" si="1"/>
        <v>5</v>
      </c>
      <c r="R8" s="78">
        <f>SUM(L8-Q8)</f>
        <v>-4</v>
      </c>
      <c r="S8" s="84">
        <v>2</v>
      </c>
      <c r="T8" s="84">
        <v>1</v>
      </c>
      <c r="U8" s="65">
        <f>SUM(S8-T8)</f>
        <v>1</v>
      </c>
      <c r="V8" s="201" t="s">
        <v>1</v>
      </c>
      <c r="W8" s="66">
        <f>'９月'!D8</f>
        <v>2397</v>
      </c>
      <c r="X8" s="212">
        <f>'９月'!F8:F9</f>
        <v>2236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2">E9+W9</f>
        <v>2879</v>
      </c>
      <c r="E9" s="78">
        <f>H9+I9+J9+K9-M9-N9-O9-P9+S9-T9</f>
        <v>-2</v>
      </c>
      <c r="F9" s="217"/>
      <c r="G9" s="214"/>
      <c r="H9" s="79">
        <v>9</v>
      </c>
      <c r="I9" s="79">
        <v>0</v>
      </c>
      <c r="J9" s="79">
        <v>1</v>
      </c>
      <c r="K9" s="79">
        <v>0</v>
      </c>
      <c r="L9" s="83">
        <f t="shared" si="0"/>
        <v>1</v>
      </c>
      <c r="M9" s="79">
        <v>3</v>
      </c>
      <c r="N9" s="79">
        <v>3</v>
      </c>
      <c r="O9" s="79">
        <v>3</v>
      </c>
      <c r="P9" s="79">
        <v>0</v>
      </c>
      <c r="Q9" s="83">
        <f t="shared" si="1"/>
        <v>6</v>
      </c>
      <c r="R9" s="78">
        <f t="shared" ref="R9:R25" si="3">SUM(L9-Q9)</f>
        <v>-5</v>
      </c>
      <c r="S9" s="79">
        <v>0</v>
      </c>
      <c r="T9" s="79">
        <v>3</v>
      </c>
      <c r="U9" s="65">
        <f t="shared" ref="U9:U25" si="4">SUM(S9-T9)</f>
        <v>-3</v>
      </c>
      <c r="V9" s="195"/>
      <c r="W9" s="66">
        <f>'９月'!D9</f>
        <v>2881</v>
      </c>
      <c r="X9" s="259"/>
    </row>
    <row r="10" spans="1:24" ht="22.5" customHeight="1" x14ac:dyDescent="0.15">
      <c r="A10" s="215" t="s">
        <v>2</v>
      </c>
      <c r="B10" s="221">
        <f>SUM(D10+D11)</f>
        <v>17666</v>
      </c>
      <c r="C10" s="60" t="s">
        <v>10</v>
      </c>
      <c r="D10" s="64">
        <f t="shared" si="2"/>
        <v>8321</v>
      </c>
      <c r="E10" s="78">
        <f t="shared" ref="E10:E25" si="5">H10+I10+J10+K10-M10-N10-O10-P10+S10-T10</f>
        <v>-12</v>
      </c>
      <c r="F10" s="216">
        <f>X10+G10</f>
        <v>7993</v>
      </c>
      <c r="G10" s="214">
        <v>-11</v>
      </c>
      <c r="H10" s="79">
        <v>30</v>
      </c>
      <c r="I10" s="79">
        <v>6</v>
      </c>
      <c r="J10" s="79">
        <v>10</v>
      </c>
      <c r="K10" s="79">
        <v>0</v>
      </c>
      <c r="L10" s="83">
        <f t="shared" si="0"/>
        <v>16</v>
      </c>
      <c r="M10" s="79">
        <v>28</v>
      </c>
      <c r="N10" s="79">
        <v>8</v>
      </c>
      <c r="O10" s="79">
        <v>14</v>
      </c>
      <c r="P10" s="79">
        <v>0</v>
      </c>
      <c r="Q10" s="83">
        <f t="shared" si="1"/>
        <v>22</v>
      </c>
      <c r="R10" s="78">
        <f t="shared" si="3"/>
        <v>-6</v>
      </c>
      <c r="S10" s="79">
        <v>3</v>
      </c>
      <c r="T10" s="79">
        <v>11</v>
      </c>
      <c r="U10" s="65">
        <f t="shared" si="4"/>
        <v>-8</v>
      </c>
      <c r="V10" s="195" t="s">
        <v>2</v>
      </c>
      <c r="W10" s="66">
        <f>'９月'!D10</f>
        <v>8333</v>
      </c>
      <c r="X10" s="212">
        <f>'９月'!F10:F11</f>
        <v>8004</v>
      </c>
    </row>
    <row r="11" spans="1:24" ht="22.5" customHeight="1" x14ac:dyDescent="0.15">
      <c r="A11" s="215"/>
      <c r="B11" s="220"/>
      <c r="C11" s="60" t="s">
        <v>11</v>
      </c>
      <c r="D11" s="64">
        <f t="shared" si="2"/>
        <v>9345</v>
      </c>
      <c r="E11" s="78">
        <f t="shared" si="5"/>
        <v>-5</v>
      </c>
      <c r="F11" s="217"/>
      <c r="G11" s="214"/>
      <c r="H11" s="79">
        <v>29</v>
      </c>
      <c r="I11" s="79">
        <v>5</v>
      </c>
      <c r="J11" s="79">
        <v>10</v>
      </c>
      <c r="K11" s="79">
        <v>0</v>
      </c>
      <c r="L11" s="83">
        <f t="shared" si="0"/>
        <v>15</v>
      </c>
      <c r="M11" s="79">
        <v>33</v>
      </c>
      <c r="N11" s="79">
        <v>6</v>
      </c>
      <c r="O11" s="79">
        <v>7</v>
      </c>
      <c r="P11" s="79">
        <v>0</v>
      </c>
      <c r="Q11" s="83">
        <f t="shared" si="1"/>
        <v>13</v>
      </c>
      <c r="R11" s="78">
        <f t="shared" si="3"/>
        <v>2</v>
      </c>
      <c r="S11" s="79">
        <v>4</v>
      </c>
      <c r="T11" s="79">
        <v>7</v>
      </c>
      <c r="U11" s="65">
        <f t="shared" si="4"/>
        <v>-3</v>
      </c>
      <c r="V11" s="195"/>
      <c r="W11" s="66">
        <f>'９月'!D11</f>
        <v>9350</v>
      </c>
      <c r="X11" s="259"/>
    </row>
    <row r="12" spans="1:24" ht="22.5" customHeight="1" x14ac:dyDescent="0.15">
      <c r="A12" s="215" t="s">
        <v>3</v>
      </c>
      <c r="B12" s="221">
        <f>SUM(D12+D13)</f>
        <v>4432</v>
      </c>
      <c r="C12" s="60" t="s">
        <v>10</v>
      </c>
      <c r="D12" s="64">
        <f t="shared" si="2"/>
        <v>2038</v>
      </c>
      <c r="E12" s="78">
        <f t="shared" si="5"/>
        <v>-2</v>
      </c>
      <c r="F12" s="216">
        <f>X12+G12</f>
        <v>2301</v>
      </c>
      <c r="G12" s="214">
        <v>-4</v>
      </c>
      <c r="H12" s="79">
        <v>9</v>
      </c>
      <c r="I12" s="79">
        <v>3</v>
      </c>
      <c r="J12" s="79">
        <v>3</v>
      </c>
      <c r="K12" s="79">
        <v>0</v>
      </c>
      <c r="L12" s="83">
        <f t="shared" si="0"/>
        <v>6</v>
      </c>
      <c r="M12" s="79">
        <v>8</v>
      </c>
      <c r="N12" s="79">
        <v>1</v>
      </c>
      <c r="O12" s="79">
        <v>1</v>
      </c>
      <c r="P12" s="79">
        <v>0</v>
      </c>
      <c r="Q12" s="83">
        <f t="shared" si="1"/>
        <v>2</v>
      </c>
      <c r="R12" s="78">
        <f t="shared" si="3"/>
        <v>4</v>
      </c>
      <c r="S12" s="79">
        <v>0</v>
      </c>
      <c r="T12" s="79">
        <v>7</v>
      </c>
      <c r="U12" s="65">
        <f t="shared" si="4"/>
        <v>-7</v>
      </c>
      <c r="V12" s="195" t="s">
        <v>3</v>
      </c>
      <c r="W12" s="66">
        <f>'９月'!D12</f>
        <v>2040</v>
      </c>
      <c r="X12" s="212">
        <f>'９月'!F12:F13</f>
        <v>2305</v>
      </c>
    </row>
    <row r="13" spans="1:24" ht="22.5" customHeight="1" x14ac:dyDescent="0.15">
      <c r="A13" s="215"/>
      <c r="B13" s="220"/>
      <c r="C13" s="60" t="s">
        <v>11</v>
      </c>
      <c r="D13" s="64">
        <f t="shared" si="2"/>
        <v>2394</v>
      </c>
      <c r="E13" s="78">
        <f t="shared" si="5"/>
        <v>-5</v>
      </c>
      <c r="F13" s="217"/>
      <c r="G13" s="214"/>
      <c r="H13" s="79">
        <v>9</v>
      </c>
      <c r="I13" s="79">
        <v>1</v>
      </c>
      <c r="J13" s="79">
        <v>0</v>
      </c>
      <c r="K13" s="79">
        <v>0</v>
      </c>
      <c r="L13" s="83">
        <f t="shared" si="0"/>
        <v>1</v>
      </c>
      <c r="M13" s="79">
        <v>8</v>
      </c>
      <c r="N13" s="79">
        <v>0</v>
      </c>
      <c r="O13" s="79">
        <v>2</v>
      </c>
      <c r="P13" s="79">
        <v>0</v>
      </c>
      <c r="Q13" s="83">
        <f t="shared" si="1"/>
        <v>2</v>
      </c>
      <c r="R13" s="78">
        <f t="shared" si="3"/>
        <v>-1</v>
      </c>
      <c r="S13" s="79">
        <v>0</v>
      </c>
      <c r="T13" s="79">
        <v>5</v>
      </c>
      <c r="U13" s="65">
        <f t="shared" si="4"/>
        <v>-5</v>
      </c>
      <c r="V13" s="195"/>
      <c r="W13" s="66">
        <f>'９月'!D13</f>
        <v>2399</v>
      </c>
      <c r="X13" s="259"/>
    </row>
    <row r="14" spans="1:24" ht="22.5" customHeight="1" x14ac:dyDescent="0.15">
      <c r="A14" s="215" t="s">
        <v>4</v>
      </c>
      <c r="B14" s="221">
        <f>SUM(D14+D15)</f>
        <v>4470</v>
      </c>
      <c r="C14" s="60" t="s">
        <v>10</v>
      </c>
      <c r="D14" s="64">
        <f t="shared" si="2"/>
        <v>2180</v>
      </c>
      <c r="E14" s="78">
        <f t="shared" si="5"/>
        <v>-13</v>
      </c>
      <c r="F14" s="216">
        <f>X14+G14</f>
        <v>1680</v>
      </c>
      <c r="G14" s="214">
        <v>-10</v>
      </c>
      <c r="H14" s="79">
        <v>2</v>
      </c>
      <c r="I14" s="79">
        <v>1</v>
      </c>
      <c r="J14" s="79">
        <v>0</v>
      </c>
      <c r="K14" s="79">
        <v>0</v>
      </c>
      <c r="L14" s="83">
        <f t="shared" si="0"/>
        <v>1</v>
      </c>
      <c r="M14" s="79">
        <v>7</v>
      </c>
      <c r="N14" s="79">
        <v>2</v>
      </c>
      <c r="O14" s="79">
        <v>6</v>
      </c>
      <c r="P14" s="79">
        <v>0</v>
      </c>
      <c r="Q14" s="83">
        <f t="shared" si="1"/>
        <v>8</v>
      </c>
      <c r="R14" s="78">
        <f t="shared" si="3"/>
        <v>-7</v>
      </c>
      <c r="S14" s="79">
        <v>3</v>
      </c>
      <c r="T14" s="79">
        <v>4</v>
      </c>
      <c r="U14" s="65">
        <f t="shared" si="4"/>
        <v>-1</v>
      </c>
      <c r="V14" s="195" t="s">
        <v>4</v>
      </c>
      <c r="W14" s="66">
        <f>'９月'!D14</f>
        <v>2193</v>
      </c>
      <c r="X14" s="212">
        <f>'９月'!F14:F15</f>
        <v>1690</v>
      </c>
    </row>
    <row r="15" spans="1:24" ht="22.5" customHeight="1" x14ac:dyDescent="0.15">
      <c r="A15" s="215"/>
      <c r="B15" s="220"/>
      <c r="C15" s="60" t="s">
        <v>11</v>
      </c>
      <c r="D15" s="64">
        <f t="shared" si="2"/>
        <v>2290</v>
      </c>
      <c r="E15" s="78">
        <f t="shared" si="5"/>
        <v>-4</v>
      </c>
      <c r="F15" s="217"/>
      <c r="G15" s="214"/>
      <c r="H15" s="79">
        <v>3</v>
      </c>
      <c r="I15" s="79">
        <v>3</v>
      </c>
      <c r="J15" s="79">
        <v>0</v>
      </c>
      <c r="K15" s="79">
        <v>0</v>
      </c>
      <c r="L15" s="83">
        <f t="shared" si="0"/>
        <v>3</v>
      </c>
      <c r="M15" s="79">
        <v>4</v>
      </c>
      <c r="N15" s="79">
        <v>3</v>
      </c>
      <c r="O15" s="79">
        <v>0</v>
      </c>
      <c r="P15" s="79">
        <v>1</v>
      </c>
      <c r="Q15" s="83">
        <f t="shared" si="1"/>
        <v>4</v>
      </c>
      <c r="R15" s="78">
        <f t="shared" si="3"/>
        <v>-1</v>
      </c>
      <c r="S15" s="79">
        <v>0</v>
      </c>
      <c r="T15" s="79">
        <v>2</v>
      </c>
      <c r="U15" s="65">
        <f t="shared" si="4"/>
        <v>-2</v>
      </c>
      <c r="V15" s="195"/>
      <c r="W15" s="66">
        <f>'９月'!D15</f>
        <v>2294</v>
      </c>
      <c r="X15" s="259"/>
    </row>
    <row r="16" spans="1:24" ht="22.5" customHeight="1" x14ac:dyDescent="0.15">
      <c r="A16" s="215" t="s">
        <v>5</v>
      </c>
      <c r="B16" s="221">
        <f>SUM(D16+D17)</f>
        <v>2672</v>
      </c>
      <c r="C16" s="60" t="s">
        <v>10</v>
      </c>
      <c r="D16" s="64">
        <f t="shared" si="2"/>
        <v>1314</v>
      </c>
      <c r="E16" s="78">
        <f t="shared" si="5"/>
        <v>-6</v>
      </c>
      <c r="F16" s="216">
        <f>X16+G16</f>
        <v>1351</v>
      </c>
      <c r="G16" s="214">
        <v>-8</v>
      </c>
      <c r="H16" s="79">
        <v>1</v>
      </c>
      <c r="I16" s="79">
        <v>0</v>
      </c>
      <c r="J16" s="79">
        <v>2</v>
      </c>
      <c r="K16" s="79">
        <v>0</v>
      </c>
      <c r="L16" s="83">
        <f t="shared" si="0"/>
        <v>2</v>
      </c>
      <c r="M16" s="79">
        <v>3</v>
      </c>
      <c r="N16" s="79">
        <v>1</v>
      </c>
      <c r="O16" s="79">
        <v>1</v>
      </c>
      <c r="P16" s="79">
        <v>2</v>
      </c>
      <c r="Q16" s="83">
        <f t="shared" si="1"/>
        <v>4</v>
      </c>
      <c r="R16" s="78">
        <f t="shared" si="3"/>
        <v>-2</v>
      </c>
      <c r="S16" s="79">
        <v>0</v>
      </c>
      <c r="T16" s="79">
        <v>2</v>
      </c>
      <c r="U16" s="65">
        <f t="shared" si="4"/>
        <v>-2</v>
      </c>
      <c r="V16" s="195" t="s">
        <v>5</v>
      </c>
      <c r="W16" s="66">
        <f>'９月'!D16</f>
        <v>1320</v>
      </c>
      <c r="X16" s="212">
        <f>'９月'!F16:F17</f>
        <v>1359</v>
      </c>
    </row>
    <row r="17" spans="1:24" ht="22.5" customHeight="1" x14ac:dyDescent="0.15">
      <c r="A17" s="215"/>
      <c r="B17" s="220"/>
      <c r="C17" s="60" t="s">
        <v>11</v>
      </c>
      <c r="D17" s="64">
        <f t="shared" si="2"/>
        <v>1358</v>
      </c>
      <c r="E17" s="78">
        <f t="shared" si="5"/>
        <v>-4</v>
      </c>
      <c r="F17" s="217"/>
      <c r="G17" s="214"/>
      <c r="H17" s="79">
        <v>2</v>
      </c>
      <c r="I17" s="79">
        <v>0</v>
      </c>
      <c r="J17" s="79">
        <v>1</v>
      </c>
      <c r="K17" s="79">
        <v>0</v>
      </c>
      <c r="L17" s="83">
        <f t="shared" si="0"/>
        <v>1</v>
      </c>
      <c r="M17" s="79">
        <v>2</v>
      </c>
      <c r="N17" s="79">
        <v>0</v>
      </c>
      <c r="O17" s="79">
        <v>1</v>
      </c>
      <c r="P17" s="79">
        <v>0</v>
      </c>
      <c r="Q17" s="83">
        <f t="shared" si="1"/>
        <v>1</v>
      </c>
      <c r="R17" s="78">
        <f t="shared" si="3"/>
        <v>0</v>
      </c>
      <c r="S17" s="79">
        <v>0</v>
      </c>
      <c r="T17" s="79">
        <v>4</v>
      </c>
      <c r="U17" s="65">
        <f t="shared" si="4"/>
        <v>-4</v>
      </c>
      <c r="V17" s="195"/>
      <c r="W17" s="66">
        <f>'９月'!D17</f>
        <v>1362</v>
      </c>
      <c r="X17" s="259"/>
    </row>
    <row r="18" spans="1:24" ht="22.5" customHeight="1" x14ac:dyDescent="0.15">
      <c r="A18" s="215" t="s">
        <v>6</v>
      </c>
      <c r="B18" s="221">
        <f>SUM(D18+D19)</f>
        <v>639</v>
      </c>
      <c r="C18" s="60" t="s">
        <v>10</v>
      </c>
      <c r="D18" s="64">
        <f t="shared" si="2"/>
        <v>324</v>
      </c>
      <c r="E18" s="78">
        <f t="shared" si="5"/>
        <v>-4</v>
      </c>
      <c r="F18" s="216">
        <f>X18+G18</f>
        <v>326</v>
      </c>
      <c r="G18" s="214">
        <v>3</v>
      </c>
      <c r="H18" s="79">
        <v>1</v>
      </c>
      <c r="I18" s="79">
        <v>0</v>
      </c>
      <c r="J18" s="79">
        <v>3</v>
      </c>
      <c r="K18" s="79">
        <v>0</v>
      </c>
      <c r="L18" s="83">
        <f t="shared" si="0"/>
        <v>3</v>
      </c>
      <c r="M18" s="79">
        <v>3</v>
      </c>
      <c r="N18" s="79">
        <v>0</v>
      </c>
      <c r="O18" s="79">
        <v>1</v>
      </c>
      <c r="P18" s="79">
        <v>0</v>
      </c>
      <c r="Q18" s="83">
        <f t="shared" si="1"/>
        <v>1</v>
      </c>
      <c r="R18" s="78">
        <f t="shared" si="3"/>
        <v>2</v>
      </c>
      <c r="S18" s="79">
        <v>0</v>
      </c>
      <c r="T18" s="79">
        <v>4</v>
      </c>
      <c r="U18" s="65">
        <f t="shared" si="4"/>
        <v>-4</v>
      </c>
      <c r="V18" s="195" t="s">
        <v>6</v>
      </c>
      <c r="W18" s="66">
        <f>'９月'!D18</f>
        <v>328</v>
      </c>
      <c r="X18" s="212">
        <f>'９月'!F18:F19</f>
        <v>323</v>
      </c>
    </row>
    <row r="19" spans="1:24" ht="22.5" customHeight="1" x14ac:dyDescent="0.15">
      <c r="A19" s="215"/>
      <c r="B19" s="220"/>
      <c r="C19" s="60" t="s">
        <v>11</v>
      </c>
      <c r="D19" s="64">
        <f t="shared" si="2"/>
        <v>315</v>
      </c>
      <c r="E19" s="78">
        <f t="shared" si="5"/>
        <v>-2</v>
      </c>
      <c r="F19" s="217"/>
      <c r="G19" s="214"/>
      <c r="H19" s="79">
        <v>6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8</v>
      </c>
      <c r="N19" s="79">
        <v>1</v>
      </c>
      <c r="O19" s="79">
        <v>0</v>
      </c>
      <c r="P19" s="79">
        <v>0</v>
      </c>
      <c r="Q19" s="83">
        <f t="shared" si="1"/>
        <v>1</v>
      </c>
      <c r="R19" s="78">
        <f t="shared" si="3"/>
        <v>0</v>
      </c>
      <c r="S19" s="79">
        <v>0</v>
      </c>
      <c r="T19" s="79">
        <v>0</v>
      </c>
      <c r="U19" s="65">
        <f t="shared" si="4"/>
        <v>0</v>
      </c>
      <c r="V19" s="195"/>
      <c r="W19" s="66">
        <f>'９月'!D19</f>
        <v>317</v>
      </c>
      <c r="X19" s="259"/>
    </row>
    <row r="20" spans="1:24" ht="22.5" customHeight="1" x14ac:dyDescent="0.15">
      <c r="A20" s="215" t="s">
        <v>7</v>
      </c>
      <c r="B20" s="221">
        <f>SUM(D20+D21)</f>
        <v>738</v>
      </c>
      <c r="C20" s="60" t="s">
        <v>10</v>
      </c>
      <c r="D20" s="64">
        <f t="shared" si="2"/>
        <v>336</v>
      </c>
      <c r="E20" s="78">
        <f t="shared" si="5"/>
        <v>-2</v>
      </c>
      <c r="F20" s="216">
        <f>X20+G20</f>
        <v>381</v>
      </c>
      <c r="G20" s="214">
        <v>2</v>
      </c>
      <c r="H20" s="79">
        <v>0</v>
      </c>
      <c r="I20" s="79">
        <v>0</v>
      </c>
      <c r="J20" s="79">
        <v>1</v>
      </c>
      <c r="K20" s="79">
        <v>0</v>
      </c>
      <c r="L20" s="83">
        <f t="shared" si="0"/>
        <v>1</v>
      </c>
      <c r="M20" s="79">
        <v>0</v>
      </c>
      <c r="N20" s="79">
        <v>1</v>
      </c>
      <c r="O20" s="79">
        <v>0</v>
      </c>
      <c r="P20" s="79">
        <v>0</v>
      </c>
      <c r="Q20" s="83">
        <f t="shared" si="1"/>
        <v>1</v>
      </c>
      <c r="R20" s="78">
        <f t="shared" si="3"/>
        <v>0</v>
      </c>
      <c r="S20" s="79">
        <v>0</v>
      </c>
      <c r="T20" s="79">
        <v>2</v>
      </c>
      <c r="U20" s="65">
        <f t="shared" si="4"/>
        <v>-2</v>
      </c>
      <c r="V20" s="195" t="s">
        <v>7</v>
      </c>
      <c r="W20" s="66">
        <f>'９月'!D20</f>
        <v>338</v>
      </c>
      <c r="X20" s="212">
        <f>'９月'!F20:F21</f>
        <v>379</v>
      </c>
    </row>
    <row r="21" spans="1:24" ht="22.5" customHeight="1" x14ac:dyDescent="0.15">
      <c r="A21" s="215"/>
      <c r="B21" s="220"/>
      <c r="C21" s="60" t="s">
        <v>11</v>
      </c>
      <c r="D21" s="64">
        <f t="shared" si="2"/>
        <v>402</v>
      </c>
      <c r="E21" s="78">
        <f t="shared" si="5"/>
        <v>1</v>
      </c>
      <c r="F21" s="217"/>
      <c r="G21" s="214"/>
      <c r="H21" s="79">
        <v>0</v>
      </c>
      <c r="I21" s="79">
        <v>0</v>
      </c>
      <c r="J21" s="79">
        <v>1</v>
      </c>
      <c r="K21" s="79">
        <v>0</v>
      </c>
      <c r="L21" s="83">
        <f t="shared" si="0"/>
        <v>1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1</v>
      </c>
      <c r="S21" s="79">
        <v>0</v>
      </c>
      <c r="T21" s="79">
        <v>0</v>
      </c>
      <c r="U21" s="65">
        <f t="shared" si="4"/>
        <v>0</v>
      </c>
      <c r="V21" s="195"/>
      <c r="W21" s="66">
        <f>'９月'!D21</f>
        <v>401</v>
      </c>
      <c r="X21" s="259"/>
    </row>
    <row r="22" spans="1:24" ht="22.5" customHeight="1" x14ac:dyDescent="0.15">
      <c r="A22" s="215" t="s">
        <v>8</v>
      </c>
      <c r="B22" s="221">
        <f>SUM(D22+D23)</f>
        <v>3736</v>
      </c>
      <c r="C22" s="60" t="s">
        <v>10</v>
      </c>
      <c r="D22" s="64">
        <f t="shared" si="2"/>
        <v>1710</v>
      </c>
      <c r="E22" s="78">
        <f t="shared" si="5"/>
        <v>-8</v>
      </c>
      <c r="F22" s="216">
        <f>X22+G22</f>
        <v>1544</v>
      </c>
      <c r="G22" s="214">
        <v>4</v>
      </c>
      <c r="H22" s="79">
        <v>1</v>
      </c>
      <c r="I22" s="79">
        <v>0</v>
      </c>
      <c r="J22" s="79">
        <v>1</v>
      </c>
      <c r="K22" s="79">
        <v>0</v>
      </c>
      <c r="L22" s="83">
        <f t="shared" si="0"/>
        <v>1</v>
      </c>
      <c r="M22" s="79">
        <v>2</v>
      </c>
      <c r="N22" s="79">
        <v>0</v>
      </c>
      <c r="O22" s="79">
        <v>4</v>
      </c>
      <c r="P22" s="79">
        <v>0</v>
      </c>
      <c r="Q22" s="83">
        <f t="shared" si="1"/>
        <v>4</v>
      </c>
      <c r="R22" s="78">
        <f t="shared" si="3"/>
        <v>-3</v>
      </c>
      <c r="S22" s="79">
        <v>0</v>
      </c>
      <c r="T22" s="79">
        <v>4</v>
      </c>
      <c r="U22" s="65">
        <f t="shared" si="4"/>
        <v>-4</v>
      </c>
      <c r="V22" s="195" t="s">
        <v>8</v>
      </c>
      <c r="W22" s="66">
        <f>'９月'!D22</f>
        <v>1718</v>
      </c>
      <c r="X22" s="212">
        <f>'９月'!F22:F23</f>
        <v>1540</v>
      </c>
    </row>
    <row r="23" spans="1:24" ht="22.5" customHeight="1" x14ac:dyDescent="0.15">
      <c r="A23" s="215"/>
      <c r="B23" s="220"/>
      <c r="C23" s="60" t="s">
        <v>11</v>
      </c>
      <c r="D23" s="64">
        <f t="shared" si="2"/>
        <v>2026</v>
      </c>
      <c r="E23" s="78">
        <f t="shared" si="5"/>
        <v>2</v>
      </c>
      <c r="F23" s="217"/>
      <c r="G23" s="214"/>
      <c r="H23" s="79">
        <v>5</v>
      </c>
      <c r="I23" s="79">
        <v>1</v>
      </c>
      <c r="J23" s="79">
        <v>9</v>
      </c>
      <c r="K23" s="79">
        <v>0</v>
      </c>
      <c r="L23" s="83">
        <f t="shared" si="0"/>
        <v>10</v>
      </c>
      <c r="M23" s="79">
        <v>7</v>
      </c>
      <c r="N23" s="79">
        <v>1</v>
      </c>
      <c r="O23" s="79">
        <v>1</v>
      </c>
      <c r="P23" s="79">
        <v>1</v>
      </c>
      <c r="Q23" s="83">
        <f t="shared" si="1"/>
        <v>3</v>
      </c>
      <c r="R23" s="78">
        <f t="shared" si="3"/>
        <v>7</v>
      </c>
      <c r="S23" s="79">
        <v>0</v>
      </c>
      <c r="T23" s="79">
        <v>3</v>
      </c>
      <c r="U23" s="65">
        <f t="shared" si="4"/>
        <v>-3</v>
      </c>
      <c r="V23" s="195"/>
      <c r="W23" s="66">
        <f>'９月'!D23</f>
        <v>2024</v>
      </c>
      <c r="X23" s="259"/>
    </row>
    <row r="24" spans="1:24" ht="22.5" customHeight="1" x14ac:dyDescent="0.15">
      <c r="A24" s="215" t="s">
        <v>9</v>
      </c>
      <c r="B24" s="221">
        <f>SUM(D24+D25)</f>
        <v>8317</v>
      </c>
      <c r="C24" s="60" t="s">
        <v>10</v>
      </c>
      <c r="D24" s="64">
        <f t="shared" si="2"/>
        <v>3979</v>
      </c>
      <c r="E24" s="78">
        <f t="shared" si="5"/>
        <v>-6</v>
      </c>
      <c r="F24" s="216">
        <f>X24+G24</f>
        <v>3686</v>
      </c>
      <c r="G24" s="214">
        <v>7</v>
      </c>
      <c r="H24" s="79">
        <v>4</v>
      </c>
      <c r="I24" s="79">
        <v>3</v>
      </c>
      <c r="J24" s="79">
        <v>1</v>
      </c>
      <c r="K24" s="79">
        <v>0</v>
      </c>
      <c r="L24" s="83">
        <f t="shared" si="0"/>
        <v>4</v>
      </c>
      <c r="M24" s="79">
        <v>3</v>
      </c>
      <c r="N24" s="79">
        <v>2</v>
      </c>
      <c r="O24" s="79">
        <v>4</v>
      </c>
      <c r="P24" s="79">
        <v>0</v>
      </c>
      <c r="Q24" s="83">
        <f t="shared" si="1"/>
        <v>6</v>
      </c>
      <c r="R24" s="78">
        <f t="shared" si="3"/>
        <v>-2</v>
      </c>
      <c r="S24" s="79">
        <v>0</v>
      </c>
      <c r="T24" s="79">
        <v>5</v>
      </c>
      <c r="U24" s="65">
        <f t="shared" si="4"/>
        <v>-5</v>
      </c>
      <c r="V24" s="195" t="s">
        <v>9</v>
      </c>
      <c r="W24" s="66">
        <f>'９月'!D24</f>
        <v>3985</v>
      </c>
      <c r="X24" s="259">
        <f>'９月'!F24:F25</f>
        <v>3679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2"/>
        <v>4338</v>
      </c>
      <c r="E25" s="80">
        <f t="shared" si="5"/>
        <v>-3</v>
      </c>
      <c r="F25" s="231"/>
      <c r="G25" s="230"/>
      <c r="H25" s="81">
        <v>5</v>
      </c>
      <c r="I25" s="81">
        <v>2</v>
      </c>
      <c r="J25" s="81">
        <v>3</v>
      </c>
      <c r="K25" s="81">
        <v>0</v>
      </c>
      <c r="L25" s="70">
        <f t="shared" si="0"/>
        <v>5</v>
      </c>
      <c r="M25" s="81">
        <v>3</v>
      </c>
      <c r="N25" s="81">
        <v>4</v>
      </c>
      <c r="O25" s="81">
        <v>3</v>
      </c>
      <c r="P25" s="81">
        <v>0</v>
      </c>
      <c r="Q25" s="70">
        <f t="shared" si="1"/>
        <v>7</v>
      </c>
      <c r="R25" s="80">
        <f t="shared" si="3"/>
        <v>-2</v>
      </c>
      <c r="S25" s="81">
        <v>0</v>
      </c>
      <c r="T25" s="81">
        <v>3</v>
      </c>
      <c r="U25" s="71">
        <f t="shared" si="4"/>
        <v>-3</v>
      </c>
      <c r="V25" s="202"/>
      <c r="W25" s="72">
        <f>'９月'!D25</f>
        <v>4341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M6" sqref="M6:O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76"/>
      <c r="G1" s="3"/>
    </row>
    <row r="2" spans="1:24" ht="22.5" customHeight="1" thickBot="1" x14ac:dyDescent="0.2">
      <c r="B2" s="239" t="s">
        <v>95</v>
      </c>
      <c r="C2" s="239"/>
      <c r="D2" s="239"/>
      <c r="E2" s="239"/>
      <c r="F2" s="2"/>
      <c r="G2" s="2"/>
      <c r="K2" s="232" t="s">
        <v>102</v>
      </c>
      <c r="L2" s="232"/>
      <c r="M2" s="232"/>
      <c r="O2" s="232" t="s">
        <v>22</v>
      </c>
      <c r="P2" s="232"/>
      <c r="Q2" s="232"/>
      <c r="R2" s="232"/>
      <c r="S2" s="10">
        <f>B6/F6</f>
        <v>2.2284703472674798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47872</v>
      </c>
      <c r="C6" s="57" t="s">
        <v>10</v>
      </c>
      <c r="D6" s="108">
        <f>SUMIF(C8:C44,"男",D8:D44)</f>
        <v>22558</v>
      </c>
      <c r="E6" s="78">
        <f>H6+I6+J6+K6-M6-N6-O6-P6+S6-T6</f>
        <v>-44</v>
      </c>
      <c r="F6" s="227">
        <f>X6+G6</f>
        <v>21482</v>
      </c>
      <c r="G6" s="227">
        <f>SUM(G8:G25)</f>
        <v>-18</v>
      </c>
      <c r="H6" s="82">
        <f>SUMIF(C8:C44,"男",H8:H44)</f>
        <v>55</v>
      </c>
      <c r="I6" s="82">
        <f>SUMIF(C8:C44,"男",I8:I44)</f>
        <v>15</v>
      </c>
      <c r="J6" s="82">
        <f>SUMIF(C8:C44,"男",J8:J44)</f>
        <v>24</v>
      </c>
      <c r="K6" s="82">
        <f>SUMIF(C8:C44,"男",K8:K44)</f>
        <v>0</v>
      </c>
      <c r="L6" s="82">
        <f>SUM(I6:K6)</f>
        <v>39</v>
      </c>
      <c r="M6" s="82">
        <f>SUMIF(C8:C44,"男",M8:M44)</f>
        <v>55</v>
      </c>
      <c r="N6" s="82">
        <f>SUMIF(C8:C44,"男",N8:N44)</f>
        <v>30</v>
      </c>
      <c r="O6" s="82">
        <f>SUMIF(C8:C44,"男",O8:O44)</f>
        <v>25</v>
      </c>
      <c r="P6" s="82">
        <f>SUMIF(C8:C44,"男",P8:P44)</f>
        <v>1</v>
      </c>
      <c r="Q6" s="82">
        <f>SUM(N6:P6)</f>
        <v>56</v>
      </c>
      <c r="R6" s="82">
        <f>SUM(L6-Q6)</f>
        <v>-17</v>
      </c>
      <c r="S6" s="82">
        <f>SUMIF(C8:C44,"男",S8:S44)</f>
        <v>11</v>
      </c>
      <c r="T6" s="82">
        <f>SUMIF(C8:C44,"男",T8:T44)</f>
        <v>38</v>
      </c>
      <c r="U6" s="58">
        <f>SUM(S6-T6)</f>
        <v>-27</v>
      </c>
      <c r="V6" s="199" t="s">
        <v>0</v>
      </c>
      <c r="W6" s="59">
        <f>SUMIF(C8:C25,"男",W8:W25)</f>
        <v>22602</v>
      </c>
      <c r="X6" s="209">
        <f>SUM(X8:X25)</f>
        <v>21500</v>
      </c>
    </row>
    <row r="7" spans="1:24" ht="22.5" customHeight="1" x14ac:dyDescent="0.15">
      <c r="A7" s="223"/>
      <c r="B7" s="220"/>
      <c r="C7" s="60" t="s">
        <v>11</v>
      </c>
      <c r="D7" s="109">
        <f>SUMIF(C8:C45,"女",D8:D45)</f>
        <v>25314</v>
      </c>
      <c r="E7" s="78">
        <f>H7+I7+J7+K7-M7-N7-O7-P7+S7-T7</f>
        <v>-33</v>
      </c>
      <c r="F7" s="228"/>
      <c r="G7" s="228"/>
      <c r="H7" s="83">
        <f>SUMIF(C8:C45,"女",H8:H45)</f>
        <v>77</v>
      </c>
      <c r="I7" s="83">
        <f>SUMIF(C8:C45,"女",I8:I45)</f>
        <v>16</v>
      </c>
      <c r="J7" s="83">
        <f>SUMIF(C8:C45,"女",J8:J45)</f>
        <v>15</v>
      </c>
      <c r="K7" s="83">
        <f>SUMIF(C8:C45,"女",K8:K45)</f>
        <v>0</v>
      </c>
      <c r="L7" s="83">
        <f t="shared" ref="L7:L25" si="0">SUM(I7:K7)</f>
        <v>31</v>
      </c>
      <c r="M7" s="83">
        <f>SUMIF(C8:C45,"女",M8:M45)</f>
        <v>77</v>
      </c>
      <c r="N7" s="83">
        <f>SUMIF(C8:C45,"女",N8:N45)</f>
        <v>21</v>
      </c>
      <c r="O7" s="83">
        <f>SUMIF(C8:C45,"女",O8:O45)</f>
        <v>21</v>
      </c>
      <c r="P7" s="83">
        <f>SUMIF(C8:C45,"女",P8:P45)</f>
        <v>0</v>
      </c>
      <c r="Q7" s="83">
        <f t="shared" ref="Q7:Q25" si="1">SUM(N7:P7)</f>
        <v>42</v>
      </c>
      <c r="R7" s="78">
        <f>SUM(L7-Q7)</f>
        <v>-11</v>
      </c>
      <c r="S7" s="78">
        <f>SUMIF(C8:C45,"女",S8:S45)</f>
        <v>9</v>
      </c>
      <c r="T7" s="78">
        <f>SUMIF(C8:C44,"女",T8:T45)</f>
        <v>31</v>
      </c>
      <c r="U7" s="61">
        <f>SUM(S7-T7)</f>
        <v>-22</v>
      </c>
      <c r="V7" s="200"/>
      <c r="W7" s="62">
        <f>SUMIF(C8:C25,"女",W8:W25)</f>
        <v>25347</v>
      </c>
      <c r="X7" s="210"/>
    </row>
    <row r="8" spans="1:24" ht="22.5" customHeight="1" x14ac:dyDescent="0.15">
      <c r="A8" s="224" t="s">
        <v>1</v>
      </c>
      <c r="B8" s="221">
        <f>SUM(D8+D9)</f>
        <v>5270</v>
      </c>
      <c r="C8" s="63" t="s">
        <v>10</v>
      </c>
      <c r="D8" s="110">
        <f>W8+E8</f>
        <v>2395</v>
      </c>
      <c r="E8" s="78">
        <f>H8+I8+J8+K8-M8-N8-O8-P8+S8-T8</f>
        <v>-5</v>
      </c>
      <c r="F8" s="229">
        <f>X8+G8</f>
        <v>2236</v>
      </c>
      <c r="G8" s="226">
        <v>-2</v>
      </c>
      <c r="H8" s="84">
        <v>0</v>
      </c>
      <c r="I8" s="84">
        <v>2</v>
      </c>
      <c r="J8" s="84">
        <v>3</v>
      </c>
      <c r="K8" s="84">
        <v>0</v>
      </c>
      <c r="L8" s="78">
        <f t="shared" si="0"/>
        <v>5</v>
      </c>
      <c r="M8" s="84">
        <v>4</v>
      </c>
      <c r="N8" s="84">
        <v>2</v>
      </c>
      <c r="O8" s="84">
        <v>1</v>
      </c>
      <c r="P8" s="84">
        <v>0</v>
      </c>
      <c r="Q8" s="78">
        <f t="shared" si="1"/>
        <v>3</v>
      </c>
      <c r="R8" s="78">
        <f>SUM(L8-Q8)</f>
        <v>2</v>
      </c>
      <c r="S8" s="84">
        <v>0</v>
      </c>
      <c r="T8" s="84">
        <v>3</v>
      </c>
      <c r="U8" s="65">
        <f>SUM(S8-T8)</f>
        <v>-3</v>
      </c>
      <c r="V8" s="201" t="s">
        <v>1</v>
      </c>
      <c r="W8" s="66">
        <f>'１０月'!D8</f>
        <v>2400</v>
      </c>
      <c r="X8" s="212">
        <f>'１０月'!F8:F9</f>
        <v>2238</v>
      </c>
    </row>
    <row r="9" spans="1:24" ht="22.5" customHeight="1" x14ac:dyDescent="0.15">
      <c r="A9" s="215"/>
      <c r="B9" s="220"/>
      <c r="C9" s="60" t="s">
        <v>11</v>
      </c>
      <c r="D9" s="110">
        <f t="shared" ref="D9:D25" si="2">W9+E9</f>
        <v>2875</v>
      </c>
      <c r="E9" s="78">
        <f>H9+I9+J9+K9-M9-N9-O9-P9+S9-T9</f>
        <v>-4</v>
      </c>
      <c r="F9" s="217"/>
      <c r="G9" s="214"/>
      <c r="H9" s="79">
        <v>1</v>
      </c>
      <c r="I9" s="79">
        <v>1</v>
      </c>
      <c r="J9" s="79">
        <v>1</v>
      </c>
      <c r="K9" s="79">
        <v>0</v>
      </c>
      <c r="L9" s="83">
        <f t="shared" si="0"/>
        <v>2</v>
      </c>
      <c r="M9" s="79">
        <v>4</v>
      </c>
      <c r="N9" s="79">
        <v>0</v>
      </c>
      <c r="O9" s="79">
        <v>0</v>
      </c>
      <c r="P9" s="79">
        <v>0</v>
      </c>
      <c r="Q9" s="83">
        <f t="shared" si="1"/>
        <v>0</v>
      </c>
      <c r="R9" s="78">
        <f t="shared" ref="R9:R25" si="3">SUM(L9-Q9)</f>
        <v>2</v>
      </c>
      <c r="S9" s="79">
        <v>0</v>
      </c>
      <c r="T9" s="79">
        <v>3</v>
      </c>
      <c r="U9" s="65">
        <f t="shared" ref="U9:U25" si="4">SUM(S9-T9)</f>
        <v>-3</v>
      </c>
      <c r="V9" s="195"/>
      <c r="W9" s="66">
        <f>'１０月'!D9</f>
        <v>2879</v>
      </c>
      <c r="X9" s="259"/>
    </row>
    <row r="10" spans="1:24" ht="22.5" customHeight="1" x14ac:dyDescent="0.15">
      <c r="A10" s="215" t="s">
        <v>2</v>
      </c>
      <c r="B10" s="221">
        <f>SUM(D10+D11)</f>
        <v>17652</v>
      </c>
      <c r="C10" s="60" t="s">
        <v>10</v>
      </c>
      <c r="D10" s="110">
        <f t="shared" si="2"/>
        <v>8303</v>
      </c>
      <c r="E10" s="78">
        <f t="shared" ref="E10:E25" si="5">H10+I10+J10+K10-M10-N10-O10-P10+S10-T10</f>
        <v>-18</v>
      </c>
      <c r="F10" s="216">
        <f t="shared" ref="F10" si="6">X10+G10</f>
        <v>7991</v>
      </c>
      <c r="G10" s="214">
        <v>-2</v>
      </c>
      <c r="H10" s="79">
        <v>24</v>
      </c>
      <c r="I10" s="79">
        <v>6</v>
      </c>
      <c r="J10" s="79">
        <v>12</v>
      </c>
      <c r="K10" s="79">
        <v>0</v>
      </c>
      <c r="L10" s="83">
        <f t="shared" si="0"/>
        <v>18</v>
      </c>
      <c r="M10" s="79">
        <v>26</v>
      </c>
      <c r="N10" s="79">
        <v>17</v>
      </c>
      <c r="O10" s="79">
        <v>16</v>
      </c>
      <c r="P10" s="79">
        <v>0</v>
      </c>
      <c r="Q10" s="83">
        <f t="shared" si="1"/>
        <v>33</v>
      </c>
      <c r="R10" s="78">
        <f t="shared" si="3"/>
        <v>-15</v>
      </c>
      <c r="S10" s="79">
        <v>6</v>
      </c>
      <c r="T10" s="79">
        <v>7</v>
      </c>
      <c r="U10" s="65">
        <f t="shared" si="4"/>
        <v>-1</v>
      </c>
      <c r="V10" s="195" t="s">
        <v>2</v>
      </c>
      <c r="W10" s="66">
        <f>'１０月'!D10</f>
        <v>8321</v>
      </c>
      <c r="X10" s="212">
        <f>'１０月'!F10:F11</f>
        <v>7993</v>
      </c>
    </row>
    <row r="11" spans="1:24" ht="22.5" customHeight="1" x14ac:dyDescent="0.15">
      <c r="A11" s="215"/>
      <c r="B11" s="220"/>
      <c r="C11" s="60" t="s">
        <v>11</v>
      </c>
      <c r="D11" s="110">
        <f t="shared" si="2"/>
        <v>9349</v>
      </c>
      <c r="E11" s="78">
        <f t="shared" si="5"/>
        <v>4</v>
      </c>
      <c r="F11" s="217"/>
      <c r="G11" s="214"/>
      <c r="H11" s="79">
        <v>45</v>
      </c>
      <c r="I11" s="79">
        <v>10</v>
      </c>
      <c r="J11" s="79">
        <v>8</v>
      </c>
      <c r="K11" s="79">
        <v>0</v>
      </c>
      <c r="L11" s="83">
        <f t="shared" si="0"/>
        <v>18</v>
      </c>
      <c r="M11" s="79">
        <v>35</v>
      </c>
      <c r="N11" s="79">
        <v>14</v>
      </c>
      <c r="O11" s="79">
        <v>10</v>
      </c>
      <c r="P11" s="79">
        <v>0</v>
      </c>
      <c r="Q11" s="83">
        <f t="shared" si="1"/>
        <v>24</v>
      </c>
      <c r="R11" s="78">
        <f t="shared" si="3"/>
        <v>-6</v>
      </c>
      <c r="S11" s="79">
        <v>6</v>
      </c>
      <c r="T11" s="79">
        <v>6</v>
      </c>
      <c r="U11" s="65">
        <f t="shared" si="4"/>
        <v>0</v>
      </c>
      <c r="V11" s="195"/>
      <c r="W11" s="66">
        <f>'１０月'!D11</f>
        <v>9345</v>
      </c>
      <c r="X11" s="259"/>
    </row>
    <row r="12" spans="1:24" ht="22.5" customHeight="1" x14ac:dyDescent="0.15">
      <c r="A12" s="215" t="s">
        <v>3</v>
      </c>
      <c r="B12" s="221">
        <f>SUM(D12+D13)</f>
        <v>4422</v>
      </c>
      <c r="C12" s="60" t="s">
        <v>10</v>
      </c>
      <c r="D12" s="110">
        <f t="shared" si="2"/>
        <v>2033</v>
      </c>
      <c r="E12" s="78">
        <f t="shared" si="5"/>
        <v>-5</v>
      </c>
      <c r="F12" s="216">
        <f t="shared" ref="F12" si="7">X12+G12</f>
        <v>2297</v>
      </c>
      <c r="G12" s="214">
        <v>-4</v>
      </c>
      <c r="H12" s="79">
        <v>8</v>
      </c>
      <c r="I12" s="79">
        <v>1</v>
      </c>
      <c r="J12" s="79">
        <v>2</v>
      </c>
      <c r="K12" s="79">
        <v>0</v>
      </c>
      <c r="L12" s="83">
        <f t="shared" si="0"/>
        <v>3</v>
      </c>
      <c r="M12" s="79">
        <v>6</v>
      </c>
      <c r="N12" s="79">
        <v>4</v>
      </c>
      <c r="O12" s="79">
        <v>0</v>
      </c>
      <c r="P12" s="79">
        <v>0</v>
      </c>
      <c r="Q12" s="83">
        <f t="shared" si="1"/>
        <v>4</v>
      </c>
      <c r="R12" s="78">
        <f t="shared" si="3"/>
        <v>-1</v>
      </c>
      <c r="S12" s="79">
        <v>2</v>
      </c>
      <c r="T12" s="79">
        <v>8</v>
      </c>
      <c r="U12" s="65">
        <f t="shared" si="4"/>
        <v>-6</v>
      </c>
      <c r="V12" s="195" t="s">
        <v>3</v>
      </c>
      <c r="W12" s="66">
        <f>'１０月'!D12</f>
        <v>2038</v>
      </c>
      <c r="X12" s="212">
        <f>'１０月'!F12:F13</f>
        <v>2301</v>
      </c>
    </row>
    <row r="13" spans="1:24" ht="22.5" customHeight="1" x14ac:dyDescent="0.15">
      <c r="A13" s="215"/>
      <c r="B13" s="220"/>
      <c r="C13" s="60" t="s">
        <v>11</v>
      </c>
      <c r="D13" s="110">
        <f t="shared" si="2"/>
        <v>2389</v>
      </c>
      <c r="E13" s="78">
        <f t="shared" si="5"/>
        <v>-5</v>
      </c>
      <c r="F13" s="217"/>
      <c r="G13" s="214"/>
      <c r="H13" s="79">
        <v>12</v>
      </c>
      <c r="I13" s="79">
        <v>0</v>
      </c>
      <c r="J13" s="79">
        <v>1</v>
      </c>
      <c r="K13" s="79">
        <v>0</v>
      </c>
      <c r="L13" s="83">
        <f t="shared" si="0"/>
        <v>1</v>
      </c>
      <c r="M13" s="79">
        <v>13</v>
      </c>
      <c r="N13" s="79">
        <v>1</v>
      </c>
      <c r="O13" s="79">
        <v>2</v>
      </c>
      <c r="P13" s="79">
        <v>0</v>
      </c>
      <c r="Q13" s="83">
        <f t="shared" si="1"/>
        <v>3</v>
      </c>
      <c r="R13" s="78">
        <f t="shared" si="3"/>
        <v>-2</v>
      </c>
      <c r="S13" s="79">
        <v>0</v>
      </c>
      <c r="T13" s="79">
        <v>2</v>
      </c>
      <c r="U13" s="65">
        <f t="shared" si="4"/>
        <v>-2</v>
      </c>
      <c r="V13" s="195"/>
      <c r="W13" s="66">
        <f>'１０月'!D13</f>
        <v>2394</v>
      </c>
      <c r="X13" s="259"/>
    </row>
    <row r="14" spans="1:24" ht="22.5" customHeight="1" x14ac:dyDescent="0.15">
      <c r="A14" s="215" t="s">
        <v>4</v>
      </c>
      <c r="B14" s="221">
        <f>SUM(D14+D15)</f>
        <v>4467</v>
      </c>
      <c r="C14" s="60" t="s">
        <v>10</v>
      </c>
      <c r="D14" s="110">
        <f t="shared" si="2"/>
        <v>2179</v>
      </c>
      <c r="E14" s="78">
        <f t="shared" si="5"/>
        <v>-1</v>
      </c>
      <c r="F14" s="216">
        <f t="shared" ref="F14" si="8">X14+G14</f>
        <v>1678</v>
      </c>
      <c r="G14" s="214">
        <v>-2</v>
      </c>
      <c r="H14" s="79">
        <v>9</v>
      </c>
      <c r="I14" s="79">
        <v>1</v>
      </c>
      <c r="J14" s="79">
        <v>1</v>
      </c>
      <c r="K14" s="79">
        <v>0</v>
      </c>
      <c r="L14" s="83">
        <f t="shared" si="0"/>
        <v>2</v>
      </c>
      <c r="M14" s="79">
        <v>6</v>
      </c>
      <c r="N14" s="79">
        <v>2</v>
      </c>
      <c r="O14" s="79">
        <v>2</v>
      </c>
      <c r="P14" s="79">
        <v>0</v>
      </c>
      <c r="Q14" s="83">
        <f t="shared" si="1"/>
        <v>4</v>
      </c>
      <c r="R14" s="78">
        <f t="shared" si="3"/>
        <v>-2</v>
      </c>
      <c r="S14" s="79">
        <v>1</v>
      </c>
      <c r="T14" s="79">
        <v>3</v>
      </c>
      <c r="U14" s="65">
        <f t="shared" si="4"/>
        <v>-2</v>
      </c>
      <c r="V14" s="195" t="s">
        <v>4</v>
      </c>
      <c r="W14" s="66">
        <f>'１０月'!D14</f>
        <v>2180</v>
      </c>
      <c r="X14" s="212">
        <f>'１０月'!F14:F15</f>
        <v>1680</v>
      </c>
    </row>
    <row r="15" spans="1:24" ht="22.5" customHeight="1" x14ac:dyDescent="0.15">
      <c r="A15" s="215"/>
      <c r="B15" s="220"/>
      <c r="C15" s="60" t="s">
        <v>11</v>
      </c>
      <c r="D15" s="110">
        <f t="shared" si="2"/>
        <v>2288</v>
      </c>
      <c r="E15" s="78">
        <f t="shared" si="5"/>
        <v>-2</v>
      </c>
      <c r="F15" s="217"/>
      <c r="G15" s="214"/>
      <c r="H15" s="79">
        <v>7</v>
      </c>
      <c r="I15" s="79">
        <v>4</v>
      </c>
      <c r="J15" s="79">
        <v>0</v>
      </c>
      <c r="K15" s="79">
        <v>0</v>
      </c>
      <c r="L15" s="83">
        <f t="shared" si="0"/>
        <v>4</v>
      </c>
      <c r="M15" s="79">
        <v>8</v>
      </c>
      <c r="N15" s="79">
        <v>1</v>
      </c>
      <c r="O15" s="79">
        <v>3</v>
      </c>
      <c r="P15" s="79">
        <v>0</v>
      </c>
      <c r="Q15" s="83">
        <f t="shared" si="1"/>
        <v>4</v>
      </c>
      <c r="R15" s="78">
        <f t="shared" si="3"/>
        <v>0</v>
      </c>
      <c r="S15" s="79">
        <v>1</v>
      </c>
      <c r="T15" s="79">
        <v>2</v>
      </c>
      <c r="U15" s="65">
        <f t="shared" si="4"/>
        <v>-1</v>
      </c>
      <c r="V15" s="195"/>
      <c r="W15" s="66">
        <f>'１０月'!D15</f>
        <v>2290</v>
      </c>
      <c r="X15" s="259"/>
    </row>
    <row r="16" spans="1:24" ht="22.5" customHeight="1" x14ac:dyDescent="0.15">
      <c r="A16" s="215" t="s">
        <v>5</v>
      </c>
      <c r="B16" s="221">
        <f>SUM(D16+D17)</f>
        <v>2665</v>
      </c>
      <c r="C16" s="60" t="s">
        <v>10</v>
      </c>
      <c r="D16" s="110">
        <f t="shared" si="2"/>
        <v>1312</v>
      </c>
      <c r="E16" s="78">
        <f t="shared" si="5"/>
        <v>-2</v>
      </c>
      <c r="F16" s="216">
        <f t="shared" ref="F16" si="9">X16+G16</f>
        <v>1348</v>
      </c>
      <c r="G16" s="214">
        <v>-3</v>
      </c>
      <c r="H16" s="79">
        <v>0</v>
      </c>
      <c r="I16" s="79">
        <v>1</v>
      </c>
      <c r="J16" s="79">
        <v>0</v>
      </c>
      <c r="K16" s="79">
        <v>0</v>
      </c>
      <c r="L16" s="83">
        <f t="shared" si="0"/>
        <v>1</v>
      </c>
      <c r="M16" s="79">
        <v>0</v>
      </c>
      <c r="N16" s="79">
        <v>0</v>
      </c>
      <c r="O16" s="79">
        <v>2</v>
      </c>
      <c r="P16" s="79">
        <v>0</v>
      </c>
      <c r="Q16" s="83">
        <f t="shared" si="1"/>
        <v>2</v>
      </c>
      <c r="R16" s="78">
        <f t="shared" si="3"/>
        <v>-1</v>
      </c>
      <c r="S16" s="79">
        <v>0</v>
      </c>
      <c r="T16" s="79">
        <v>1</v>
      </c>
      <c r="U16" s="65">
        <f t="shared" si="4"/>
        <v>-1</v>
      </c>
      <c r="V16" s="195" t="s">
        <v>5</v>
      </c>
      <c r="W16" s="66">
        <f>'１０月'!D16</f>
        <v>1314</v>
      </c>
      <c r="X16" s="212">
        <f>'１０月'!F16:F17</f>
        <v>1351</v>
      </c>
    </row>
    <row r="17" spans="1:24" ht="22.5" customHeight="1" x14ac:dyDescent="0.15">
      <c r="A17" s="215"/>
      <c r="B17" s="220"/>
      <c r="C17" s="60" t="s">
        <v>11</v>
      </c>
      <c r="D17" s="110">
        <f t="shared" si="2"/>
        <v>1353</v>
      </c>
      <c r="E17" s="78">
        <f t="shared" si="5"/>
        <v>-5</v>
      </c>
      <c r="F17" s="217"/>
      <c r="G17" s="214"/>
      <c r="H17" s="79">
        <v>1</v>
      </c>
      <c r="I17" s="79">
        <v>0</v>
      </c>
      <c r="J17" s="79">
        <v>1</v>
      </c>
      <c r="K17" s="79">
        <v>0</v>
      </c>
      <c r="L17" s="83">
        <f t="shared" si="0"/>
        <v>1</v>
      </c>
      <c r="M17" s="79">
        <v>0</v>
      </c>
      <c r="N17" s="79">
        <v>1</v>
      </c>
      <c r="O17" s="79">
        <v>1</v>
      </c>
      <c r="P17" s="79">
        <v>0</v>
      </c>
      <c r="Q17" s="83">
        <f t="shared" si="1"/>
        <v>2</v>
      </c>
      <c r="R17" s="78">
        <f t="shared" si="3"/>
        <v>-1</v>
      </c>
      <c r="S17" s="79">
        <v>0</v>
      </c>
      <c r="T17" s="79">
        <v>5</v>
      </c>
      <c r="U17" s="65">
        <f t="shared" si="4"/>
        <v>-5</v>
      </c>
      <c r="V17" s="195"/>
      <c r="W17" s="66">
        <f>'１０月'!D17</f>
        <v>1358</v>
      </c>
      <c r="X17" s="259"/>
    </row>
    <row r="18" spans="1:24" ht="22.5" customHeight="1" x14ac:dyDescent="0.15">
      <c r="A18" s="215" t="s">
        <v>6</v>
      </c>
      <c r="B18" s="221">
        <f>SUM(D18+D19)</f>
        <v>634</v>
      </c>
      <c r="C18" s="60" t="s">
        <v>10</v>
      </c>
      <c r="D18" s="110">
        <f t="shared" si="2"/>
        <v>321</v>
      </c>
      <c r="E18" s="78">
        <f t="shared" si="5"/>
        <v>-3</v>
      </c>
      <c r="F18" s="216">
        <f t="shared" ref="F18" si="10">X18+G18</f>
        <v>322</v>
      </c>
      <c r="G18" s="214">
        <v>-4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0</v>
      </c>
      <c r="N18" s="79">
        <v>1</v>
      </c>
      <c r="O18" s="79">
        <v>0</v>
      </c>
      <c r="P18" s="79">
        <v>1</v>
      </c>
      <c r="Q18" s="83">
        <f t="shared" si="1"/>
        <v>2</v>
      </c>
      <c r="R18" s="78">
        <f t="shared" si="3"/>
        <v>-2</v>
      </c>
      <c r="S18" s="79">
        <v>0</v>
      </c>
      <c r="T18" s="79">
        <v>1</v>
      </c>
      <c r="U18" s="65">
        <f t="shared" si="4"/>
        <v>-1</v>
      </c>
      <c r="V18" s="195" t="s">
        <v>6</v>
      </c>
      <c r="W18" s="66">
        <f>'１０月'!D18</f>
        <v>324</v>
      </c>
      <c r="X18" s="212">
        <f>'１０月'!F18:F19</f>
        <v>326</v>
      </c>
    </row>
    <row r="19" spans="1:24" ht="22.5" customHeight="1" x14ac:dyDescent="0.15">
      <c r="A19" s="215"/>
      <c r="B19" s="220"/>
      <c r="C19" s="60" t="s">
        <v>11</v>
      </c>
      <c r="D19" s="110">
        <f t="shared" si="2"/>
        <v>313</v>
      </c>
      <c r="E19" s="78">
        <f t="shared" si="5"/>
        <v>-2</v>
      </c>
      <c r="F19" s="217"/>
      <c r="G19" s="214"/>
      <c r="H19" s="79">
        <v>1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2</v>
      </c>
      <c r="N19" s="79">
        <v>1</v>
      </c>
      <c r="O19" s="79">
        <v>0</v>
      </c>
      <c r="P19" s="79">
        <v>0</v>
      </c>
      <c r="Q19" s="83">
        <f t="shared" si="1"/>
        <v>1</v>
      </c>
      <c r="R19" s="78">
        <f t="shared" si="3"/>
        <v>-1</v>
      </c>
      <c r="S19" s="79">
        <v>0</v>
      </c>
      <c r="T19" s="79">
        <v>0</v>
      </c>
      <c r="U19" s="65">
        <f t="shared" si="4"/>
        <v>0</v>
      </c>
      <c r="V19" s="195"/>
      <c r="W19" s="66">
        <f>'１０月'!D19</f>
        <v>315</v>
      </c>
      <c r="X19" s="259"/>
    </row>
    <row r="20" spans="1:24" ht="22.5" customHeight="1" x14ac:dyDescent="0.15">
      <c r="A20" s="215" t="s">
        <v>7</v>
      </c>
      <c r="B20" s="221">
        <f>SUM(D20+D21)</f>
        <v>735</v>
      </c>
      <c r="C20" s="60" t="s">
        <v>10</v>
      </c>
      <c r="D20" s="110">
        <f t="shared" si="2"/>
        <v>333</v>
      </c>
      <c r="E20" s="78">
        <f t="shared" si="5"/>
        <v>-3</v>
      </c>
      <c r="F20" s="216">
        <f t="shared" ref="F20" si="11">X20+G20</f>
        <v>381</v>
      </c>
      <c r="G20" s="214">
        <v>0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0</v>
      </c>
      <c r="O20" s="79">
        <v>1</v>
      </c>
      <c r="P20" s="79">
        <v>0</v>
      </c>
      <c r="Q20" s="83">
        <f t="shared" si="1"/>
        <v>1</v>
      </c>
      <c r="R20" s="78">
        <f t="shared" si="3"/>
        <v>-1</v>
      </c>
      <c r="S20" s="79">
        <v>0</v>
      </c>
      <c r="T20" s="79">
        <v>2</v>
      </c>
      <c r="U20" s="65">
        <f t="shared" si="4"/>
        <v>-2</v>
      </c>
      <c r="V20" s="195" t="s">
        <v>7</v>
      </c>
      <c r="W20" s="66">
        <f>'１０月'!D20</f>
        <v>336</v>
      </c>
      <c r="X20" s="212">
        <f>'１０月'!F20:F21</f>
        <v>381</v>
      </c>
    </row>
    <row r="21" spans="1:24" ht="22.5" customHeight="1" x14ac:dyDescent="0.15">
      <c r="A21" s="215"/>
      <c r="B21" s="220"/>
      <c r="C21" s="60" t="s">
        <v>11</v>
      </c>
      <c r="D21" s="110">
        <f t="shared" si="2"/>
        <v>402</v>
      </c>
      <c r="E21" s="78">
        <f t="shared" si="5"/>
        <v>0</v>
      </c>
      <c r="F21" s="217"/>
      <c r="G21" s="214"/>
      <c r="H21" s="79">
        <v>1</v>
      </c>
      <c r="I21" s="79">
        <v>0</v>
      </c>
      <c r="J21" s="79">
        <v>1</v>
      </c>
      <c r="K21" s="79">
        <v>0</v>
      </c>
      <c r="L21" s="83">
        <f t="shared" si="0"/>
        <v>1</v>
      </c>
      <c r="M21" s="79">
        <v>1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1</v>
      </c>
      <c r="S21" s="79">
        <v>0</v>
      </c>
      <c r="T21" s="79">
        <v>1</v>
      </c>
      <c r="U21" s="65">
        <f t="shared" si="4"/>
        <v>-1</v>
      </c>
      <c r="V21" s="195"/>
      <c r="W21" s="66">
        <f>'１０月'!D21</f>
        <v>402</v>
      </c>
      <c r="X21" s="259"/>
    </row>
    <row r="22" spans="1:24" ht="22.5" customHeight="1" x14ac:dyDescent="0.15">
      <c r="A22" s="215" t="s">
        <v>8</v>
      </c>
      <c r="B22" s="221">
        <f>SUM(D22+D23)</f>
        <v>3728</v>
      </c>
      <c r="C22" s="60" t="s">
        <v>10</v>
      </c>
      <c r="D22" s="110">
        <f t="shared" si="2"/>
        <v>1707</v>
      </c>
      <c r="E22" s="78">
        <f t="shared" si="5"/>
        <v>-3</v>
      </c>
      <c r="F22" s="216">
        <f t="shared" ref="F22" si="12">X22+G22</f>
        <v>1544</v>
      </c>
      <c r="G22" s="214">
        <v>0</v>
      </c>
      <c r="H22" s="79">
        <v>2</v>
      </c>
      <c r="I22" s="79">
        <v>1</v>
      </c>
      <c r="J22" s="79">
        <v>3</v>
      </c>
      <c r="K22" s="79">
        <v>0</v>
      </c>
      <c r="L22" s="83">
        <f t="shared" si="0"/>
        <v>4</v>
      </c>
      <c r="M22" s="79">
        <v>5</v>
      </c>
      <c r="N22" s="79">
        <v>1</v>
      </c>
      <c r="O22" s="79">
        <v>0</v>
      </c>
      <c r="P22" s="79">
        <v>0</v>
      </c>
      <c r="Q22" s="83">
        <f t="shared" si="1"/>
        <v>1</v>
      </c>
      <c r="R22" s="78">
        <f t="shared" si="3"/>
        <v>3</v>
      </c>
      <c r="S22" s="79">
        <v>0</v>
      </c>
      <c r="T22" s="79">
        <v>3</v>
      </c>
      <c r="U22" s="65">
        <f t="shared" si="4"/>
        <v>-3</v>
      </c>
      <c r="V22" s="195" t="s">
        <v>8</v>
      </c>
      <c r="W22" s="66">
        <f>'１０月'!D22</f>
        <v>1710</v>
      </c>
      <c r="X22" s="212">
        <f>'１０月'!F22:F23</f>
        <v>1544</v>
      </c>
    </row>
    <row r="23" spans="1:24" ht="22.5" customHeight="1" x14ac:dyDescent="0.15">
      <c r="A23" s="215"/>
      <c r="B23" s="220"/>
      <c r="C23" s="60" t="s">
        <v>11</v>
      </c>
      <c r="D23" s="110">
        <f t="shared" si="2"/>
        <v>2021</v>
      </c>
      <c r="E23" s="78">
        <f t="shared" si="5"/>
        <v>-5</v>
      </c>
      <c r="F23" s="217"/>
      <c r="G23" s="214"/>
      <c r="H23" s="79">
        <v>5</v>
      </c>
      <c r="I23" s="79">
        <v>0</v>
      </c>
      <c r="J23" s="79">
        <v>0</v>
      </c>
      <c r="K23" s="79">
        <v>0</v>
      </c>
      <c r="L23" s="83">
        <f t="shared" si="0"/>
        <v>0</v>
      </c>
      <c r="M23" s="79">
        <v>3</v>
      </c>
      <c r="N23" s="79">
        <v>2</v>
      </c>
      <c r="O23" s="79">
        <v>4</v>
      </c>
      <c r="P23" s="79">
        <v>0</v>
      </c>
      <c r="Q23" s="83">
        <f t="shared" si="1"/>
        <v>6</v>
      </c>
      <c r="R23" s="78">
        <f t="shared" si="3"/>
        <v>-6</v>
      </c>
      <c r="S23" s="79">
        <v>1</v>
      </c>
      <c r="T23" s="79">
        <v>2</v>
      </c>
      <c r="U23" s="65">
        <f t="shared" si="4"/>
        <v>-1</v>
      </c>
      <c r="V23" s="195"/>
      <c r="W23" s="66">
        <f>'１０月'!D23</f>
        <v>2026</v>
      </c>
      <c r="X23" s="259"/>
    </row>
    <row r="24" spans="1:24" ht="22.5" customHeight="1" x14ac:dyDescent="0.15">
      <c r="A24" s="215" t="s">
        <v>9</v>
      </c>
      <c r="B24" s="221">
        <f>SUM(D24+D25)</f>
        <v>8299</v>
      </c>
      <c r="C24" s="60" t="s">
        <v>10</v>
      </c>
      <c r="D24" s="110">
        <f t="shared" si="2"/>
        <v>3975</v>
      </c>
      <c r="E24" s="78">
        <f t="shared" si="5"/>
        <v>-4</v>
      </c>
      <c r="F24" s="216">
        <f t="shared" ref="F24" si="13">X24+G24</f>
        <v>3685</v>
      </c>
      <c r="G24" s="214">
        <v>-1</v>
      </c>
      <c r="H24" s="79">
        <v>12</v>
      </c>
      <c r="I24" s="79">
        <v>3</v>
      </c>
      <c r="J24" s="79">
        <v>3</v>
      </c>
      <c r="K24" s="79">
        <v>0</v>
      </c>
      <c r="L24" s="83">
        <f t="shared" si="0"/>
        <v>6</v>
      </c>
      <c r="M24" s="79">
        <v>8</v>
      </c>
      <c r="N24" s="79">
        <v>3</v>
      </c>
      <c r="O24" s="79">
        <v>3</v>
      </c>
      <c r="P24" s="79">
        <v>0</v>
      </c>
      <c r="Q24" s="83">
        <f t="shared" si="1"/>
        <v>6</v>
      </c>
      <c r="R24" s="78">
        <f t="shared" si="3"/>
        <v>0</v>
      </c>
      <c r="S24" s="79">
        <v>2</v>
      </c>
      <c r="T24" s="79">
        <v>10</v>
      </c>
      <c r="U24" s="65">
        <f t="shared" si="4"/>
        <v>-8</v>
      </c>
      <c r="V24" s="195" t="s">
        <v>9</v>
      </c>
      <c r="W24" s="66">
        <f>'１０月'!D24</f>
        <v>3979</v>
      </c>
      <c r="X24" s="259">
        <f>'１０月'!F24:F25</f>
        <v>3686</v>
      </c>
    </row>
    <row r="25" spans="1:24" ht="22.5" customHeight="1" thickBot="1" x14ac:dyDescent="0.2">
      <c r="A25" s="218"/>
      <c r="B25" s="225"/>
      <c r="C25" s="68" t="s">
        <v>11</v>
      </c>
      <c r="D25" s="111">
        <f t="shared" si="2"/>
        <v>4324</v>
      </c>
      <c r="E25" s="80">
        <f t="shared" si="5"/>
        <v>-14</v>
      </c>
      <c r="F25" s="231"/>
      <c r="G25" s="230"/>
      <c r="H25" s="81">
        <v>4</v>
      </c>
      <c r="I25" s="81">
        <v>1</v>
      </c>
      <c r="J25" s="81">
        <v>3</v>
      </c>
      <c r="K25" s="81">
        <v>0</v>
      </c>
      <c r="L25" s="70">
        <f t="shared" si="0"/>
        <v>4</v>
      </c>
      <c r="M25" s="81">
        <v>11</v>
      </c>
      <c r="N25" s="81">
        <v>1</v>
      </c>
      <c r="O25" s="81">
        <v>1</v>
      </c>
      <c r="P25" s="81">
        <v>0</v>
      </c>
      <c r="Q25" s="70">
        <f t="shared" si="1"/>
        <v>2</v>
      </c>
      <c r="R25" s="80">
        <f t="shared" si="3"/>
        <v>2</v>
      </c>
      <c r="S25" s="81">
        <v>1</v>
      </c>
      <c r="T25" s="81">
        <v>10</v>
      </c>
      <c r="U25" s="71">
        <f t="shared" si="4"/>
        <v>-9</v>
      </c>
      <c r="V25" s="202"/>
      <c r="W25" s="66">
        <f>'１０月'!D25</f>
        <v>4338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view="pageBreakPreview" zoomScaleNormal="100" zoomScaleSheetLayoutView="100" workbookViewId="0">
      <selection activeCell="N12" sqref="N12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76"/>
      <c r="G1" s="3"/>
    </row>
    <row r="2" spans="1:24" ht="22.5" customHeight="1" thickBot="1" x14ac:dyDescent="0.2">
      <c r="B2" s="239" t="s">
        <v>96</v>
      </c>
      <c r="C2" s="239"/>
      <c r="D2" s="239"/>
      <c r="E2" s="239"/>
      <c r="F2" s="2"/>
      <c r="G2" s="2"/>
      <c r="K2" s="232" t="s">
        <v>102</v>
      </c>
      <c r="L2" s="232"/>
      <c r="M2" s="232"/>
      <c r="O2" s="232" t="s">
        <v>22</v>
      </c>
      <c r="P2" s="232"/>
      <c r="Q2" s="232"/>
      <c r="R2" s="232"/>
      <c r="S2" s="10">
        <f>B6/F6</f>
        <v>2.225365218200428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47832</v>
      </c>
      <c r="C6" s="57" t="s">
        <v>10</v>
      </c>
      <c r="D6" s="82">
        <f>SUMIF(C8:C44,"男",D8:D44)</f>
        <v>22531</v>
      </c>
      <c r="E6" s="114">
        <f>H6+I6+J6+K6-M6-N6-O6-P6+S6-T6</f>
        <v>-27</v>
      </c>
      <c r="F6" s="227">
        <f>X6+G6</f>
        <v>21494</v>
      </c>
      <c r="G6" s="227">
        <f>SUM(G8:G25)</f>
        <v>12</v>
      </c>
      <c r="H6" s="82">
        <f>SUMIF(C8:C44,"男",H8:H44)</f>
        <v>52</v>
      </c>
      <c r="I6" s="82">
        <f>SUMIF(C8:C44,"男",I8:I44)</f>
        <v>15</v>
      </c>
      <c r="J6" s="82">
        <f>SUMIF(C8:C44,"男",J8:J44)</f>
        <v>17</v>
      </c>
      <c r="K6" s="82">
        <f>SUMIF(C8:C44,"男",K8:K44)</f>
        <v>2</v>
      </c>
      <c r="L6" s="82">
        <f>SUM(I6:K6)</f>
        <v>34</v>
      </c>
      <c r="M6" s="82">
        <f>SUMIF(C8:C44,"男",M8:M44)</f>
        <v>52</v>
      </c>
      <c r="N6" s="82">
        <f>SUMIF(C8:C44,"男",N8:N44)</f>
        <v>19</v>
      </c>
      <c r="O6" s="82">
        <f>SUMIF(C8:C44,"男",O8:O44)</f>
        <v>17</v>
      </c>
      <c r="P6" s="82">
        <f>SUMIF(C8:C44,"男",P8:P44)</f>
        <v>0</v>
      </c>
      <c r="Q6" s="82">
        <f>SUM(N6:P6)</f>
        <v>36</v>
      </c>
      <c r="R6" s="82">
        <f>SUM(L6-Q6)</f>
        <v>-2</v>
      </c>
      <c r="S6" s="82">
        <f>SUMIF(C8:C44,"男",S8:S44)</f>
        <v>6</v>
      </c>
      <c r="T6" s="82">
        <f>SUMIF(C8:C44,"男",T8:T44)</f>
        <v>31</v>
      </c>
      <c r="U6" s="58">
        <f>SUM(S6-T6)</f>
        <v>-25</v>
      </c>
      <c r="V6" s="199" t="s">
        <v>0</v>
      </c>
      <c r="W6" s="59">
        <f>SUMIF(C8:C25,"男",W8:W25)</f>
        <v>22558</v>
      </c>
      <c r="X6" s="209">
        <f>SUM(X8:X25)</f>
        <v>21482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25301</v>
      </c>
      <c r="E7" s="114">
        <f>H7+I7+J7+K7-M7-N7-O7-P7+S7-T7</f>
        <v>-13</v>
      </c>
      <c r="F7" s="228"/>
      <c r="G7" s="228"/>
      <c r="H7" s="83">
        <f>SUMIF(C8:C45,"女",H8:H45)</f>
        <v>71</v>
      </c>
      <c r="I7" s="83">
        <f>SUMIF(C8:C45,"女",I8:I45)</f>
        <v>21</v>
      </c>
      <c r="J7" s="83">
        <f>SUMIF(C8:C45,"女",J8:J45)</f>
        <v>29</v>
      </c>
      <c r="K7" s="83">
        <f>SUMIF(C8:C45,"女",K8:K45)</f>
        <v>1</v>
      </c>
      <c r="L7" s="83">
        <f t="shared" ref="L7:L25" si="0">SUM(I7:K7)</f>
        <v>51</v>
      </c>
      <c r="M7" s="83">
        <f>SUMIF(C8:C45,"女",M8:M45)</f>
        <v>71</v>
      </c>
      <c r="N7" s="83">
        <f>SUMIF(C8:C45,"女",N8:N45)</f>
        <v>20</v>
      </c>
      <c r="O7" s="83">
        <f>SUMIF(C8:C45,"女",O8:O45)</f>
        <v>14</v>
      </c>
      <c r="P7" s="83">
        <f>SUMIF(C8:C45,"女",P8:P45)</f>
        <v>1</v>
      </c>
      <c r="Q7" s="83">
        <f t="shared" ref="Q7:Q25" si="1">SUM(N7:P7)</f>
        <v>35</v>
      </c>
      <c r="R7" s="78">
        <f>SUM(L7-Q7)</f>
        <v>16</v>
      </c>
      <c r="S7" s="78">
        <f>SUMIF(C8:C45,"女",S8:S45)</f>
        <v>6</v>
      </c>
      <c r="T7" s="78">
        <f>SUMIF(C8:C44,"女",T8:T45)</f>
        <v>35</v>
      </c>
      <c r="U7" s="61">
        <f>SUM(S7-T7)</f>
        <v>-29</v>
      </c>
      <c r="V7" s="200"/>
      <c r="W7" s="62">
        <f>SUMIF(C8:C25,"女",W8:W25)</f>
        <v>25314</v>
      </c>
      <c r="X7" s="210"/>
    </row>
    <row r="8" spans="1:24" ht="22.5" customHeight="1" x14ac:dyDescent="0.15">
      <c r="A8" s="224" t="s">
        <v>1</v>
      </c>
      <c r="B8" s="221">
        <f>SUM(D8+D9)</f>
        <v>5247</v>
      </c>
      <c r="C8" s="63" t="s">
        <v>10</v>
      </c>
      <c r="D8" s="64">
        <f>W8+E8</f>
        <v>2387</v>
      </c>
      <c r="E8" s="78">
        <f>H8+I8+J8+K8-M8-N8-O8-P8+S8-T8</f>
        <v>-8</v>
      </c>
      <c r="F8" s="229">
        <f>X8+G8</f>
        <v>2230</v>
      </c>
      <c r="G8" s="288">
        <v>-6</v>
      </c>
      <c r="H8" s="84">
        <v>2</v>
      </c>
      <c r="I8" s="84">
        <v>4</v>
      </c>
      <c r="J8" s="84">
        <v>3</v>
      </c>
      <c r="K8" s="84">
        <v>0</v>
      </c>
      <c r="L8" s="78">
        <f t="shared" si="0"/>
        <v>7</v>
      </c>
      <c r="M8" s="84">
        <v>11</v>
      </c>
      <c r="N8" s="84">
        <v>1</v>
      </c>
      <c r="O8" s="84">
        <v>0</v>
      </c>
      <c r="P8" s="84">
        <v>0</v>
      </c>
      <c r="Q8" s="78">
        <f t="shared" si="1"/>
        <v>1</v>
      </c>
      <c r="R8" s="78">
        <f>SUM(L8-Q8)</f>
        <v>6</v>
      </c>
      <c r="S8" s="84">
        <v>0</v>
      </c>
      <c r="T8" s="84">
        <v>5</v>
      </c>
      <c r="U8" s="65">
        <f>SUM(S8-T8)</f>
        <v>-5</v>
      </c>
      <c r="V8" s="201" t="s">
        <v>1</v>
      </c>
      <c r="W8" s="66">
        <f>'１１月'!D8</f>
        <v>2395</v>
      </c>
      <c r="X8" s="212">
        <f>'１１月'!F8:F9</f>
        <v>2236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2">W9+E9</f>
        <v>2860</v>
      </c>
      <c r="E9" s="78">
        <f>H9+I9+J9+K9-M9-N9-O9-P9+S9-T9</f>
        <v>-15</v>
      </c>
      <c r="F9" s="217"/>
      <c r="G9" s="226"/>
      <c r="H9" s="79">
        <v>4</v>
      </c>
      <c r="I9" s="79">
        <v>3</v>
      </c>
      <c r="J9" s="79">
        <v>2</v>
      </c>
      <c r="K9" s="79">
        <v>0</v>
      </c>
      <c r="L9" s="83">
        <f t="shared" si="0"/>
        <v>5</v>
      </c>
      <c r="M9" s="79">
        <v>16</v>
      </c>
      <c r="N9" s="79">
        <v>1</v>
      </c>
      <c r="O9" s="79">
        <v>2</v>
      </c>
      <c r="P9" s="79">
        <v>1</v>
      </c>
      <c r="Q9" s="83">
        <f t="shared" si="1"/>
        <v>4</v>
      </c>
      <c r="R9" s="78">
        <f t="shared" ref="R9:R25" si="3">SUM(L9-Q9)</f>
        <v>1</v>
      </c>
      <c r="S9" s="79">
        <v>0</v>
      </c>
      <c r="T9" s="79">
        <v>4</v>
      </c>
      <c r="U9" s="65">
        <f t="shared" ref="U9:U25" si="4">SUM(S9-T9)</f>
        <v>-4</v>
      </c>
      <c r="V9" s="195"/>
      <c r="W9" s="66">
        <f>'１１月'!D9</f>
        <v>2875</v>
      </c>
      <c r="X9" s="259"/>
    </row>
    <row r="10" spans="1:24" ht="22.5" customHeight="1" x14ac:dyDescent="0.15">
      <c r="A10" s="215" t="s">
        <v>2</v>
      </c>
      <c r="B10" s="221">
        <f>SUM(D10+D11)</f>
        <v>17664</v>
      </c>
      <c r="C10" s="60" t="s">
        <v>10</v>
      </c>
      <c r="D10" s="64">
        <f t="shared" si="2"/>
        <v>8298</v>
      </c>
      <c r="E10" s="78">
        <f t="shared" ref="E10:E25" si="5">H10+I10+J10+K10-M10-N10-O10-P10+S10-T10</f>
        <v>-5</v>
      </c>
      <c r="F10" s="216">
        <f t="shared" ref="F10" si="6">X10+G10</f>
        <v>8004</v>
      </c>
      <c r="G10" s="288">
        <v>13</v>
      </c>
      <c r="H10" s="79">
        <v>29</v>
      </c>
      <c r="I10" s="79">
        <v>4</v>
      </c>
      <c r="J10" s="79">
        <v>6</v>
      </c>
      <c r="K10" s="79">
        <v>1</v>
      </c>
      <c r="L10" s="83">
        <f t="shared" si="0"/>
        <v>11</v>
      </c>
      <c r="M10" s="79">
        <v>22</v>
      </c>
      <c r="N10" s="79">
        <v>10</v>
      </c>
      <c r="O10" s="79">
        <v>6</v>
      </c>
      <c r="P10" s="79">
        <v>0</v>
      </c>
      <c r="Q10" s="83">
        <f t="shared" si="1"/>
        <v>16</v>
      </c>
      <c r="R10" s="78">
        <f t="shared" si="3"/>
        <v>-5</v>
      </c>
      <c r="S10" s="79">
        <v>4</v>
      </c>
      <c r="T10" s="79">
        <v>11</v>
      </c>
      <c r="U10" s="65">
        <f t="shared" si="4"/>
        <v>-7</v>
      </c>
      <c r="V10" s="195" t="s">
        <v>2</v>
      </c>
      <c r="W10" s="67">
        <f>'１１月'!D10</f>
        <v>8303</v>
      </c>
      <c r="X10" s="211">
        <f>'１１月'!F10:F11</f>
        <v>7991</v>
      </c>
    </row>
    <row r="11" spans="1:24" ht="22.5" customHeight="1" x14ac:dyDescent="0.15">
      <c r="A11" s="215"/>
      <c r="B11" s="220"/>
      <c r="C11" s="60" t="s">
        <v>11</v>
      </c>
      <c r="D11" s="64">
        <f t="shared" si="2"/>
        <v>9366</v>
      </c>
      <c r="E11" s="78">
        <f t="shared" si="5"/>
        <v>17</v>
      </c>
      <c r="F11" s="217"/>
      <c r="G11" s="226"/>
      <c r="H11" s="79">
        <v>47</v>
      </c>
      <c r="I11" s="79">
        <v>8</v>
      </c>
      <c r="J11" s="79">
        <v>9</v>
      </c>
      <c r="K11" s="79">
        <v>0</v>
      </c>
      <c r="L11" s="83">
        <f t="shared" si="0"/>
        <v>17</v>
      </c>
      <c r="M11" s="79">
        <v>29</v>
      </c>
      <c r="N11" s="79">
        <v>9</v>
      </c>
      <c r="O11" s="79">
        <v>4</v>
      </c>
      <c r="P11" s="79">
        <v>0</v>
      </c>
      <c r="Q11" s="83">
        <f t="shared" si="1"/>
        <v>13</v>
      </c>
      <c r="R11" s="78">
        <f t="shared" si="3"/>
        <v>4</v>
      </c>
      <c r="S11" s="79">
        <v>6</v>
      </c>
      <c r="T11" s="79">
        <v>11</v>
      </c>
      <c r="U11" s="65">
        <f t="shared" si="4"/>
        <v>-5</v>
      </c>
      <c r="V11" s="195"/>
      <c r="W11" s="67">
        <f>'１１月'!D11</f>
        <v>9349</v>
      </c>
      <c r="X11" s="212"/>
    </row>
    <row r="12" spans="1:24" ht="22.5" customHeight="1" x14ac:dyDescent="0.15">
      <c r="A12" s="215" t="s">
        <v>3</v>
      </c>
      <c r="B12" s="221">
        <f>SUM(D12+D13)</f>
        <v>4400</v>
      </c>
      <c r="C12" s="60" t="s">
        <v>10</v>
      </c>
      <c r="D12" s="64">
        <f t="shared" si="2"/>
        <v>2029</v>
      </c>
      <c r="E12" s="78">
        <f t="shared" si="5"/>
        <v>-4</v>
      </c>
      <c r="F12" s="216">
        <f t="shared" ref="F12" si="7">X12+G12</f>
        <v>2286</v>
      </c>
      <c r="G12" s="288">
        <v>-11</v>
      </c>
      <c r="H12" s="79">
        <v>4</v>
      </c>
      <c r="I12" s="79">
        <v>3</v>
      </c>
      <c r="J12" s="79">
        <v>1</v>
      </c>
      <c r="K12" s="79">
        <v>0</v>
      </c>
      <c r="L12" s="83">
        <f t="shared" si="0"/>
        <v>4</v>
      </c>
      <c r="M12" s="79">
        <v>6</v>
      </c>
      <c r="N12" s="79">
        <v>3</v>
      </c>
      <c r="O12" s="79">
        <v>0</v>
      </c>
      <c r="P12" s="79">
        <v>0</v>
      </c>
      <c r="Q12" s="83">
        <f t="shared" si="1"/>
        <v>3</v>
      </c>
      <c r="R12" s="78">
        <f t="shared" si="3"/>
        <v>1</v>
      </c>
      <c r="S12" s="79">
        <v>0</v>
      </c>
      <c r="T12" s="79">
        <v>3</v>
      </c>
      <c r="U12" s="65">
        <f t="shared" si="4"/>
        <v>-3</v>
      </c>
      <c r="V12" s="195" t="s">
        <v>3</v>
      </c>
      <c r="W12" s="67">
        <f>'１１月'!D12</f>
        <v>2033</v>
      </c>
      <c r="X12" s="211">
        <f>'１１月'!F12:F13</f>
        <v>2297</v>
      </c>
    </row>
    <row r="13" spans="1:24" ht="22.5" customHeight="1" x14ac:dyDescent="0.15">
      <c r="A13" s="215"/>
      <c r="B13" s="220"/>
      <c r="C13" s="60" t="s">
        <v>11</v>
      </c>
      <c r="D13" s="64">
        <f t="shared" si="2"/>
        <v>2371</v>
      </c>
      <c r="E13" s="78">
        <f t="shared" si="5"/>
        <v>-18</v>
      </c>
      <c r="F13" s="217"/>
      <c r="G13" s="226"/>
      <c r="H13" s="79">
        <v>6</v>
      </c>
      <c r="I13" s="79">
        <v>2</v>
      </c>
      <c r="J13" s="79">
        <v>2</v>
      </c>
      <c r="K13" s="79">
        <v>0</v>
      </c>
      <c r="L13" s="83">
        <f t="shared" si="0"/>
        <v>4</v>
      </c>
      <c r="M13" s="79">
        <v>17</v>
      </c>
      <c r="N13" s="79">
        <v>5</v>
      </c>
      <c r="O13" s="79">
        <v>2</v>
      </c>
      <c r="P13" s="79">
        <v>0</v>
      </c>
      <c r="Q13" s="83">
        <f t="shared" si="1"/>
        <v>7</v>
      </c>
      <c r="R13" s="78">
        <f t="shared" si="3"/>
        <v>-3</v>
      </c>
      <c r="S13" s="79">
        <v>0</v>
      </c>
      <c r="T13" s="79">
        <v>4</v>
      </c>
      <c r="U13" s="65">
        <f t="shared" si="4"/>
        <v>-4</v>
      </c>
      <c r="V13" s="195"/>
      <c r="W13" s="67">
        <f>'１１月'!D13</f>
        <v>2389</v>
      </c>
      <c r="X13" s="212"/>
    </row>
    <row r="14" spans="1:24" ht="22.5" customHeight="1" x14ac:dyDescent="0.15">
      <c r="A14" s="215" t="s">
        <v>4</v>
      </c>
      <c r="B14" s="221">
        <f>SUM(D14+D15)</f>
        <v>4470</v>
      </c>
      <c r="C14" s="60" t="s">
        <v>10</v>
      </c>
      <c r="D14" s="64">
        <f t="shared" si="2"/>
        <v>2174</v>
      </c>
      <c r="E14" s="78">
        <f t="shared" si="5"/>
        <v>-5</v>
      </c>
      <c r="F14" s="216">
        <f t="shared" ref="F14" si="8">X14+G14</f>
        <v>1683</v>
      </c>
      <c r="G14" s="288">
        <v>5</v>
      </c>
      <c r="H14" s="79">
        <v>4</v>
      </c>
      <c r="I14" s="79">
        <v>0</v>
      </c>
      <c r="J14" s="79">
        <v>0</v>
      </c>
      <c r="K14" s="79">
        <v>0</v>
      </c>
      <c r="L14" s="83">
        <f t="shared" si="0"/>
        <v>0</v>
      </c>
      <c r="M14" s="79">
        <v>2</v>
      </c>
      <c r="N14" s="79">
        <v>1</v>
      </c>
      <c r="O14" s="79">
        <v>3</v>
      </c>
      <c r="P14" s="79">
        <v>0</v>
      </c>
      <c r="Q14" s="83">
        <f t="shared" si="1"/>
        <v>4</v>
      </c>
      <c r="R14" s="78">
        <f t="shared" si="3"/>
        <v>-4</v>
      </c>
      <c r="S14" s="79">
        <v>0</v>
      </c>
      <c r="T14" s="79">
        <v>3</v>
      </c>
      <c r="U14" s="65">
        <f t="shared" si="4"/>
        <v>-3</v>
      </c>
      <c r="V14" s="195" t="s">
        <v>4</v>
      </c>
      <c r="W14" s="67">
        <f>'１１月'!D14</f>
        <v>2179</v>
      </c>
      <c r="X14" s="211">
        <f>'１１月'!F14:F15</f>
        <v>1678</v>
      </c>
    </row>
    <row r="15" spans="1:24" ht="22.5" customHeight="1" x14ac:dyDescent="0.15">
      <c r="A15" s="215"/>
      <c r="B15" s="220"/>
      <c r="C15" s="60" t="s">
        <v>11</v>
      </c>
      <c r="D15" s="64">
        <f t="shared" si="2"/>
        <v>2296</v>
      </c>
      <c r="E15" s="78">
        <f t="shared" si="5"/>
        <v>8</v>
      </c>
      <c r="F15" s="217"/>
      <c r="G15" s="226"/>
      <c r="H15" s="79">
        <v>6</v>
      </c>
      <c r="I15" s="79">
        <v>4</v>
      </c>
      <c r="J15" s="79">
        <v>2</v>
      </c>
      <c r="K15" s="79">
        <v>1</v>
      </c>
      <c r="L15" s="83">
        <f t="shared" si="0"/>
        <v>7</v>
      </c>
      <c r="M15" s="79">
        <v>0</v>
      </c>
      <c r="N15" s="79">
        <v>1</v>
      </c>
      <c r="O15" s="79">
        <v>1</v>
      </c>
      <c r="P15" s="79">
        <v>0</v>
      </c>
      <c r="Q15" s="83">
        <f t="shared" si="1"/>
        <v>2</v>
      </c>
      <c r="R15" s="78">
        <f t="shared" si="3"/>
        <v>5</v>
      </c>
      <c r="S15" s="79">
        <v>0</v>
      </c>
      <c r="T15" s="79">
        <v>3</v>
      </c>
      <c r="U15" s="65">
        <f t="shared" si="4"/>
        <v>-3</v>
      </c>
      <c r="V15" s="195"/>
      <c r="W15" s="67">
        <f>'１１月'!D15</f>
        <v>2288</v>
      </c>
      <c r="X15" s="212"/>
    </row>
    <row r="16" spans="1:24" ht="22.5" customHeight="1" x14ac:dyDescent="0.15">
      <c r="A16" s="215" t="s">
        <v>5</v>
      </c>
      <c r="B16" s="221">
        <f>SUM(D16+D17)</f>
        <v>2670</v>
      </c>
      <c r="C16" s="60" t="s">
        <v>10</v>
      </c>
      <c r="D16" s="64">
        <f t="shared" si="2"/>
        <v>1313</v>
      </c>
      <c r="E16" s="78">
        <f t="shared" si="5"/>
        <v>1</v>
      </c>
      <c r="F16" s="216">
        <f t="shared" ref="F16" si="9">X16+G16</f>
        <v>1357</v>
      </c>
      <c r="G16" s="288">
        <v>9</v>
      </c>
      <c r="H16" s="79">
        <v>2</v>
      </c>
      <c r="I16" s="79">
        <v>0</v>
      </c>
      <c r="J16" s="79">
        <v>3</v>
      </c>
      <c r="K16" s="79">
        <v>0</v>
      </c>
      <c r="L16" s="83">
        <f t="shared" si="0"/>
        <v>3</v>
      </c>
      <c r="M16" s="79">
        <v>1</v>
      </c>
      <c r="N16" s="79">
        <v>0</v>
      </c>
      <c r="O16" s="79">
        <v>1</v>
      </c>
      <c r="P16" s="79">
        <v>0</v>
      </c>
      <c r="Q16" s="83">
        <f t="shared" si="1"/>
        <v>1</v>
      </c>
      <c r="R16" s="78">
        <f t="shared" si="3"/>
        <v>2</v>
      </c>
      <c r="S16" s="79">
        <v>0</v>
      </c>
      <c r="T16" s="79">
        <v>2</v>
      </c>
      <c r="U16" s="65">
        <f t="shared" si="4"/>
        <v>-2</v>
      </c>
      <c r="V16" s="195" t="s">
        <v>5</v>
      </c>
      <c r="W16" s="67">
        <f>'１１月'!D16</f>
        <v>1312</v>
      </c>
      <c r="X16" s="211">
        <f>'１１月'!F16:F17</f>
        <v>1348</v>
      </c>
    </row>
    <row r="17" spans="1:24" ht="22.5" customHeight="1" x14ac:dyDescent="0.15">
      <c r="A17" s="215"/>
      <c r="B17" s="220"/>
      <c r="C17" s="60" t="s">
        <v>11</v>
      </c>
      <c r="D17" s="64">
        <f t="shared" si="2"/>
        <v>1357</v>
      </c>
      <c r="E17" s="78">
        <f t="shared" si="5"/>
        <v>4</v>
      </c>
      <c r="F17" s="217"/>
      <c r="G17" s="226"/>
      <c r="H17" s="79">
        <v>5</v>
      </c>
      <c r="I17" s="79">
        <v>0</v>
      </c>
      <c r="J17" s="79">
        <v>4</v>
      </c>
      <c r="K17" s="79">
        <v>0</v>
      </c>
      <c r="L17" s="83">
        <f t="shared" si="0"/>
        <v>4</v>
      </c>
      <c r="M17" s="79">
        <v>1</v>
      </c>
      <c r="N17" s="79">
        <v>1</v>
      </c>
      <c r="O17" s="79">
        <v>1</v>
      </c>
      <c r="P17" s="79">
        <v>0</v>
      </c>
      <c r="Q17" s="83">
        <f t="shared" si="1"/>
        <v>2</v>
      </c>
      <c r="R17" s="78">
        <f t="shared" si="3"/>
        <v>2</v>
      </c>
      <c r="S17" s="79">
        <v>0</v>
      </c>
      <c r="T17" s="79">
        <v>2</v>
      </c>
      <c r="U17" s="65">
        <f t="shared" si="4"/>
        <v>-2</v>
      </c>
      <c r="V17" s="195"/>
      <c r="W17" s="67">
        <f>'１１月'!D17</f>
        <v>1353</v>
      </c>
      <c r="X17" s="212"/>
    </row>
    <row r="18" spans="1:24" ht="22.5" customHeight="1" x14ac:dyDescent="0.15">
      <c r="A18" s="215" t="s">
        <v>6</v>
      </c>
      <c r="B18" s="221">
        <f>SUM(D18+D19)</f>
        <v>639</v>
      </c>
      <c r="C18" s="60" t="s">
        <v>10</v>
      </c>
      <c r="D18" s="64">
        <f t="shared" si="2"/>
        <v>323</v>
      </c>
      <c r="E18" s="78">
        <f t="shared" si="5"/>
        <v>2</v>
      </c>
      <c r="F18" s="216">
        <f t="shared" ref="F18" si="10">X18+G18</f>
        <v>325</v>
      </c>
      <c r="G18" s="288">
        <v>3</v>
      </c>
      <c r="H18" s="79">
        <v>0</v>
      </c>
      <c r="I18" s="79">
        <v>0</v>
      </c>
      <c r="J18" s="79">
        <v>2</v>
      </c>
      <c r="K18" s="79">
        <v>0</v>
      </c>
      <c r="L18" s="83">
        <f t="shared" si="0"/>
        <v>2</v>
      </c>
      <c r="M18" s="79">
        <v>0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2</v>
      </c>
      <c r="S18" s="79">
        <v>0</v>
      </c>
      <c r="T18" s="79">
        <v>0</v>
      </c>
      <c r="U18" s="65">
        <f t="shared" si="4"/>
        <v>0</v>
      </c>
      <c r="V18" s="195" t="s">
        <v>6</v>
      </c>
      <c r="W18" s="67">
        <f>'１１月'!D18</f>
        <v>321</v>
      </c>
      <c r="X18" s="211">
        <f>'１１月'!F18:F19</f>
        <v>322</v>
      </c>
    </row>
    <row r="19" spans="1:24" ht="22.5" customHeight="1" x14ac:dyDescent="0.15">
      <c r="A19" s="215"/>
      <c r="B19" s="220"/>
      <c r="C19" s="60" t="s">
        <v>11</v>
      </c>
      <c r="D19" s="64">
        <f t="shared" si="2"/>
        <v>316</v>
      </c>
      <c r="E19" s="78">
        <f t="shared" si="5"/>
        <v>3</v>
      </c>
      <c r="F19" s="217"/>
      <c r="G19" s="226"/>
      <c r="H19" s="79">
        <v>0</v>
      </c>
      <c r="I19" s="79">
        <v>1</v>
      </c>
      <c r="J19" s="79">
        <v>3</v>
      </c>
      <c r="K19" s="79">
        <v>0</v>
      </c>
      <c r="L19" s="83">
        <f t="shared" si="0"/>
        <v>4</v>
      </c>
      <c r="M19" s="79">
        <v>0</v>
      </c>
      <c r="N19" s="79">
        <v>0</v>
      </c>
      <c r="O19" s="79">
        <v>1</v>
      </c>
      <c r="P19" s="79">
        <v>0</v>
      </c>
      <c r="Q19" s="83">
        <f t="shared" si="1"/>
        <v>1</v>
      </c>
      <c r="R19" s="78">
        <f t="shared" si="3"/>
        <v>3</v>
      </c>
      <c r="S19" s="79">
        <v>0</v>
      </c>
      <c r="T19" s="79">
        <v>0</v>
      </c>
      <c r="U19" s="65">
        <f t="shared" si="4"/>
        <v>0</v>
      </c>
      <c r="V19" s="195"/>
      <c r="W19" s="67">
        <f>'１１月'!D19</f>
        <v>313</v>
      </c>
      <c r="X19" s="212"/>
    </row>
    <row r="20" spans="1:24" ht="22.5" customHeight="1" x14ac:dyDescent="0.15">
      <c r="A20" s="215" t="s">
        <v>7</v>
      </c>
      <c r="B20" s="221">
        <f>SUM(D20+D21)</f>
        <v>734</v>
      </c>
      <c r="C20" s="60" t="s">
        <v>10</v>
      </c>
      <c r="D20" s="64">
        <f t="shared" si="2"/>
        <v>332</v>
      </c>
      <c r="E20" s="78">
        <f t="shared" si="5"/>
        <v>-1</v>
      </c>
      <c r="F20" s="216">
        <f t="shared" ref="F20" si="11">X20+G20</f>
        <v>381</v>
      </c>
      <c r="G20" s="288">
        <v>0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0</v>
      </c>
      <c r="O20" s="79">
        <v>1</v>
      </c>
      <c r="P20" s="79">
        <v>0</v>
      </c>
      <c r="Q20" s="83">
        <f t="shared" si="1"/>
        <v>1</v>
      </c>
      <c r="R20" s="78">
        <f t="shared" si="3"/>
        <v>-1</v>
      </c>
      <c r="S20" s="79">
        <v>0</v>
      </c>
      <c r="T20" s="79">
        <v>0</v>
      </c>
      <c r="U20" s="65">
        <f t="shared" si="4"/>
        <v>0</v>
      </c>
      <c r="V20" s="195" t="s">
        <v>7</v>
      </c>
      <c r="W20" s="67">
        <f>'１１月'!D20</f>
        <v>333</v>
      </c>
      <c r="X20" s="211">
        <f>'１１月'!F20:F21</f>
        <v>381</v>
      </c>
    </row>
    <row r="21" spans="1:24" ht="22.5" customHeight="1" x14ac:dyDescent="0.15">
      <c r="A21" s="215"/>
      <c r="B21" s="220"/>
      <c r="C21" s="60" t="s">
        <v>11</v>
      </c>
      <c r="D21" s="64">
        <f t="shared" si="2"/>
        <v>402</v>
      </c>
      <c r="E21" s="78">
        <f t="shared" si="5"/>
        <v>0</v>
      </c>
      <c r="F21" s="217"/>
      <c r="G21" s="226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0</v>
      </c>
      <c r="U21" s="65">
        <f t="shared" si="4"/>
        <v>0</v>
      </c>
      <c r="V21" s="195"/>
      <c r="W21" s="67">
        <f>'１１月'!D21</f>
        <v>402</v>
      </c>
      <c r="X21" s="212"/>
    </row>
    <row r="22" spans="1:24" ht="22.5" customHeight="1" x14ac:dyDescent="0.15">
      <c r="A22" s="215" t="s">
        <v>8</v>
      </c>
      <c r="B22" s="221">
        <f>SUM(D22+D23)</f>
        <v>3726</v>
      </c>
      <c r="C22" s="60" t="s">
        <v>10</v>
      </c>
      <c r="D22" s="64">
        <f t="shared" si="2"/>
        <v>1708</v>
      </c>
      <c r="E22" s="78">
        <f t="shared" si="5"/>
        <v>1</v>
      </c>
      <c r="F22" s="216">
        <f t="shared" ref="F22" si="12">X22+G22</f>
        <v>1549</v>
      </c>
      <c r="G22" s="288">
        <v>5</v>
      </c>
      <c r="H22" s="79">
        <v>4</v>
      </c>
      <c r="I22" s="79">
        <v>3</v>
      </c>
      <c r="J22" s="79">
        <v>1</v>
      </c>
      <c r="K22" s="79">
        <v>0</v>
      </c>
      <c r="L22" s="83">
        <f t="shared" si="0"/>
        <v>4</v>
      </c>
      <c r="M22" s="79">
        <v>4</v>
      </c>
      <c r="N22" s="79">
        <v>2</v>
      </c>
      <c r="O22" s="79">
        <v>1</v>
      </c>
      <c r="P22" s="79">
        <v>0</v>
      </c>
      <c r="Q22" s="83">
        <f t="shared" si="1"/>
        <v>3</v>
      </c>
      <c r="R22" s="78">
        <f t="shared" si="3"/>
        <v>1</v>
      </c>
      <c r="S22" s="79">
        <v>1</v>
      </c>
      <c r="T22" s="79">
        <v>1</v>
      </c>
      <c r="U22" s="65">
        <f t="shared" si="4"/>
        <v>0</v>
      </c>
      <c r="V22" s="195" t="s">
        <v>8</v>
      </c>
      <c r="W22" s="67">
        <f>'１１月'!D22</f>
        <v>1707</v>
      </c>
      <c r="X22" s="211">
        <f>'１１月'!F22:F23</f>
        <v>1544</v>
      </c>
    </row>
    <row r="23" spans="1:24" ht="22.5" customHeight="1" x14ac:dyDescent="0.15">
      <c r="A23" s="215"/>
      <c r="B23" s="220"/>
      <c r="C23" s="60" t="s">
        <v>11</v>
      </c>
      <c r="D23" s="64">
        <f t="shared" si="2"/>
        <v>2018</v>
      </c>
      <c r="E23" s="78">
        <f t="shared" si="5"/>
        <v>-3</v>
      </c>
      <c r="F23" s="217"/>
      <c r="G23" s="226"/>
      <c r="H23" s="79">
        <v>2</v>
      </c>
      <c r="I23" s="79">
        <v>1</v>
      </c>
      <c r="J23" s="79">
        <v>6</v>
      </c>
      <c r="K23" s="79">
        <v>0</v>
      </c>
      <c r="L23" s="83">
        <f t="shared" si="0"/>
        <v>7</v>
      </c>
      <c r="M23" s="79">
        <v>5</v>
      </c>
      <c r="N23" s="79">
        <v>1</v>
      </c>
      <c r="O23" s="79">
        <v>2</v>
      </c>
      <c r="P23" s="79">
        <v>0</v>
      </c>
      <c r="Q23" s="83">
        <f t="shared" si="1"/>
        <v>3</v>
      </c>
      <c r="R23" s="78">
        <f t="shared" si="3"/>
        <v>4</v>
      </c>
      <c r="S23" s="79">
        <v>0</v>
      </c>
      <c r="T23" s="79">
        <v>4</v>
      </c>
      <c r="U23" s="65">
        <f t="shared" si="4"/>
        <v>-4</v>
      </c>
      <c r="V23" s="195"/>
      <c r="W23" s="67">
        <f>'１１月'!D23</f>
        <v>2021</v>
      </c>
      <c r="X23" s="212"/>
    </row>
    <row r="24" spans="1:24" ht="22.5" customHeight="1" x14ac:dyDescent="0.15">
      <c r="A24" s="215" t="s">
        <v>9</v>
      </c>
      <c r="B24" s="221">
        <f>SUM(D24+D25)</f>
        <v>8282</v>
      </c>
      <c r="C24" s="60" t="s">
        <v>10</v>
      </c>
      <c r="D24" s="64">
        <f t="shared" si="2"/>
        <v>3967</v>
      </c>
      <c r="E24" s="78">
        <f t="shared" si="5"/>
        <v>-8</v>
      </c>
      <c r="F24" s="216">
        <f t="shared" ref="F24" si="13">X24+G24</f>
        <v>3679</v>
      </c>
      <c r="G24" s="288">
        <v>-6</v>
      </c>
      <c r="H24" s="79">
        <v>7</v>
      </c>
      <c r="I24" s="79">
        <v>1</v>
      </c>
      <c r="J24" s="79">
        <v>1</v>
      </c>
      <c r="K24" s="79">
        <v>1</v>
      </c>
      <c r="L24" s="83">
        <f t="shared" si="0"/>
        <v>3</v>
      </c>
      <c r="M24" s="79">
        <v>6</v>
      </c>
      <c r="N24" s="79">
        <v>2</v>
      </c>
      <c r="O24" s="79">
        <v>5</v>
      </c>
      <c r="P24" s="79">
        <v>0</v>
      </c>
      <c r="Q24" s="83">
        <f t="shared" si="1"/>
        <v>7</v>
      </c>
      <c r="R24" s="78">
        <f t="shared" si="3"/>
        <v>-4</v>
      </c>
      <c r="S24" s="79">
        <v>1</v>
      </c>
      <c r="T24" s="79">
        <v>6</v>
      </c>
      <c r="U24" s="65">
        <f t="shared" si="4"/>
        <v>-5</v>
      </c>
      <c r="V24" s="195" t="s">
        <v>9</v>
      </c>
      <c r="W24" s="67">
        <f>'１１月'!D24</f>
        <v>3975</v>
      </c>
      <c r="X24" s="211">
        <f>'１１月'!F24:F25</f>
        <v>3685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2"/>
        <v>4315</v>
      </c>
      <c r="E25" s="80">
        <f t="shared" si="5"/>
        <v>-9</v>
      </c>
      <c r="F25" s="231"/>
      <c r="G25" s="289"/>
      <c r="H25" s="81">
        <v>1</v>
      </c>
      <c r="I25" s="81">
        <v>2</v>
      </c>
      <c r="J25" s="81">
        <v>1</v>
      </c>
      <c r="K25" s="81">
        <v>0</v>
      </c>
      <c r="L25" s="70">
        <f t="shared" si="0"/>
        <v>3</v>
      </c>
      <c r="M25" s="81">
        <v>3</v>
      </c>
      <c r="N25" s="81">
        <v>2</v>
      </c>
      <c r="O25" s="81">
        <v>1</v>
      </c>
      <c r="P25" s="81">
        <v>0</v>
      </c>
      <c r="Q25" s="70">
        <f t="shared" si="1"/>
        <v>3</v>
      </c>
      <c r="R25" s="80">
        <f t="shared" si="3"/>
        <v>0</v>
      </c>
      <c r="S25" s="81">
        <v>0</v>
      </c>
      <c r="T25" s="81">
        <v>7</v>
      </c>
      <c r="U25" s="71">
        <f t="shared" si="4"/>
        <v>-7</v>
      </c>
      <c r="V25" s="202"/>
      <c r="W25" s="72">
        <f>'１１月'!D25</f>
        <v>4324</v>
      </c>
      <c r="X25" s="21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N24" sqref="N24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76"/>
      <c r="G1" s="3"/>
    </row>
    <row r="2" spans="1:24" ht="22.5" customHeight="1" thickBot="1" x14ac:dyDescent="0.2">
      <c r="B2" s="239" t="s">
        <v>87</v>
      </c>
      <c r="C2" s="239"/>
      <c r="D2" s="239"/>
      <c r="E2" s="239"/>
      <c r="F2" s="2"/>
      <c r="G2" s="2"/>
      <c r="K2" s="232" t="s">
        <v>102</v>
      </c>
      <c r="L2" s="232"/>
      <c r="M2" s="232"/>
      <c r="O2" s="232" t="s">
        <v>22</v>
      </c>
      <c r="P2" s="232"/>
      <c r="Q2" s="232"/>
      <c r="R2" s="232"/>
      <c r="S2" s="10">
        <f>B6/F6</f>
        <v>2.22433778688143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47781</v>
      </c>
      <c r="C6" s="57" t="s">
        <v>10</v>
      </c>
      <c r="D6" s="82">
        <f>SUMIF(C8:C44,"男",D8:D44)</f>
        <v>22512</v>
      </c>
      <c r="E6" s="78">
        <f>H6+I6+J6+K6-M6-N6-O6-P6+S6-T6</f>
        <v>-19</v>
      </c>
      <c r="F6" s="227">
        <f>X6+G6</f>
        <v>21481</v>
      </c>
      <c r="G6" s="227">
        <f>SUM(G8:G25)</f>
        <v>-13</v>
      </c>
      <c r="H6" s="82">
        <f>SUMIF(C8:C44,"男",H8:H44)</f>
        <v>62</v>
      </c>
      <c r="I6" s="82">
        <f>SUMIF(C8:C44,"男",I8:I44)</f>
        <v>18</v>
      </c>
      <c r="J6" s="82">
        <f>SUMIF(C8:C44,"男",J8:J44)</f>
        <v>59</v>
      </c>
      <c r="K6" s="82">
        <f>SUMIF(C8:C44,"男",K8:K44)</f>
        <v>0</v>
      </c>
      <c r="L6" s="82">
        <f>SUM(I6:K6)</f>
        <v>77</v>
      </c>
      <c r="M6" s="82">
        <f>SUMIF(C8:C44,"男",M8:M44)</f>
        <v>62</v>
      </c>
      <c r="N6" s="82">
        <f>SUMIF(C8:C44,"男",N8:N44)</f>
        <v>24</v>
      </c>
      <c r="O6" s="82">
        <f>SUMIF(C8:C44,"男",O8:O44)</f>
        <v>20</v>
      </c>
      <c r="P6" s="82">
        <f>SUMIF(C8:C44,"男",P8:P44)</f>
        <v>20</v>
      </c>
      <c r="Q6" s="82">
        <f>SUM(N6:P6)</f>
        <v>64</v>
      </c>
      <c r="R6" s="82">
        <f>SUM(L6-Q6)</f>
        <v>13</v>
      </c>
      <c r="S6" s="82">
        <f>SUMIF(C8:C44,"男",S8:S44)</f>
        <v>11</v>
      </c>
      <c r="T6" s="82">
        <f>SUMIF(C8:C44,"男",T8:T44)</f>
        <v>43</v>
      </c>
      <c r="U6" s="58">
        <f>SUM(S6-T6)</f>
        <v>-32</v>
      </c>
      <c r="V6" s="199" t="s">
        <v>0</v>
      </c>
      <c r="W6" s="59">
        <f>SUMIF(C8:C25,"男",W8:W25)</f>
        <v>22531</v>
      </c>
      <c r="X6" s="209">
        <f>SUM(X8:X25)</f>
        <v>21494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25269</v>
      </c>
      <c r="E7" s="78">
        <f>H7+I7+J7+K7-M7-N7-O7-P7+S7-T7</f>
        <v>-32</v>
      </c>
      <c r="F7" s="228"/>
      <c r="G7" s="228"/>
      <c r="H7" s="83">
        <f>SUMIF(C8:C45,"女",H8:H45)</f>
        <v>70</v>
      </c>
      <c r="I7" s="83">
        <f>SUMIF(C8:C45,"女",I8:I45)</f>
        <v>15</v>
      </c>
      <c r="J7" s="83">
        <f>SUMIF(C8:C45,"女",J8:J45)</f>
        <v>25</v>
      </c>
      <c r="K7" s="83">
        <f>SUMIF(C8:C45,"女",K8:K45)</f>
        <v>0</v>
      </c>
      <c r="L7" s="83">
        <f t="shared" ref="L7:L25" si="0">SUM(I7:K7)</f>
        <v>40</v>
      </c>
      <c r="M7" s="83">
        <f>SUMIF(C8:C45,"女",M8:M45)</f>
        <v>70</v>
      </c>
      <c r="N7" s="83">
        <f>SUMIF(C8:C45,"女",N8:N45)</f>
        <v>22</v>
      </c>
      <c r="O7" s="83">
        <f>SUMIF(C8:C45,"女",O8:O45)</f>
        <v>15</v>
      </c>
      <c r="P7" s="83">
        <f>SUMIF(C8:C45,"女",P8:P45)</f>
        <v>2</v>
      </c>
      <c r="Q7" s="83">
        <f t="shared" ref="Q7:Q25" si="1">SUM(N7:P7)</f>
        <v>39</v>
      </c>
      <c r="R7" s="78">
        <f>SUM(L7-Q7)</f>
        <v>1</v>
      </c>
      <c r="S7" s="78">
        <f>SUMIF(C8:C45,"女",S8:S45)</f>
        <v>8</v>
      </c>
      <c r="T7" s="78">
        <f>SUMIF(C8:C44,"女",T8:T45)</f>
        <v>41</v>
      </c>
      <c r="U7" s="61">
        <f>SUM(S7-T7)</f>
        <v>-33</v>
      </c>
      <c r="V7" s="200"/>
      <c r="W7" s="62">
        <f>SUMIF(C8:C25,"女",W8:W25)</f>
        <v>25301</v>
      </c>
      <c r="X7" s="210"/>
    </row>
    <row r="8" spans="1:24" ht="22.5" customHeight="1" x14ac:dyDescent="0.15">
      <c r="A8" s="224" t="s">
        <v>1</v>
      </c>
      <c r="B8" s="221">
        <f>SUM(D8+D9)</f>
        <v>5229</v>
      </c>
      <c r="C8" s="63" t="s">
        <v>10</v>
      </c>
      <c r="D8" s="64">
        <f>W8+E8</f>
        <v>2381</v>
      </c>
      <c r="E8" s="78">
        <f>H8+I8+J8+K8-M8-N8-O8-P8+S8-T8</f>
        <v>-6</v>
      </c>
      <c r="F8" s="229">
        <f>X8+G8</f>
        <v>2224</v>
      </c>
      <c r="G8" s="226">
        <v>-6</v>
      </c>
      <c r="H8" s="84">
        <v>1</v>
      </c>
      <c r="I8" s="84">
        <v>1</v>
      </c>
      <c r="J8" s="84">
        <v>6</v>
      </c>
      <c r="K8" s="84">
        <v>0</v>
      </c>
      <c r="L8" s="78">
        <f t="shared" si="0"/>
        <v>7</v>
      </c>
      <c r="M8" s="84">
        <v>6</v>
      </c>
      <c r="N8" s="84">
        <v>0</v>
      </c>
      <c r="O8" s="84">
        <v>0</v>
      </c>
      <c r="P8" s="84">
        <v>0</v>
      </c>
      <c r="Q8" s="78">
        <f t="shared" si="1"/>
        <v>0</v>
      </c>
      <c r="R8" s="78">
        <f>SUM(L8-Q8)</f>
        <v>7</v>
      </c>
      <c r="S8" s="84">
        <v>0</v>
      </c>
      <c r="T8" s="84">
        <v>8</v>
      </c>
      <c r="U8" s="65">
        <f>SUM(S8-T8)</f>
        <v>-8</v>
      </c>
      <c r="V8" s="201" t="s">
        <v>1</v>
      </c>
      <c r="W8" s="66">
        <f>'１２月'!D8</f>
        <v>2387</v>
      </c>
      <c r="X8" s="212">
        <f>'１２月'!F8:F9</f>
        <v>2230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2">W9+E9</f>
        <v>2848</v>
      </c>
      <c r="E9" s="78">
        <f>H9+I9+J9+K9-M9-N9-O9-P9+S9-T9</f>
        <v>-12</v>
      </c>
      <c r="F9" s="217"/>
      <c r="G9" s="214"/>
      <c r="H9" s="79">
        <v>2</v>
      </c>
      <c r="I9" s="79">
        <v>2</v>
      </c>
      <c r="J9" s="79">
        <v>1</v>
      </c>
      <c r="K9" s="79">
        <v>0</v>
      </c>
      <c r="L9" s="83">
        <f t="shared" si="0"/>
        <v>3</v>
      </c>
      <c r="M9" s="79">
        <v>7</v>
      </c>
      <c r="N9" s="79">
        <v>1</v>
      </c>
      <c r="O9" s="79">
        <v>1</v>
      </c>
      <c r="P9" s="79">
        <v>0</v>
      </c>
      <c r="Q9" s="83">
        <f t="shared" si="1"/>
        <v>2</v>
      </c>
      <c r="R9" s="78">
        <f t="shared" ref="R9:R25" si="3">SUM(L9-Q9)</f>
        <v>1</v>
      </c>
      <c r="S9" s="79">
        <v>0</v>
      </c>
      <c r="T9" s="79">
        <v>8</v>
      </c>
      <c r="U9" s="65">
        <f t="shared" ref="U9:U25" si="4">SUM(S9-T9)</f>
        <v>-8</v>
      </c>
      <c r="V9" s="195"/>
      <c r="W9" s="66">
        <f>'１２月'!D9</f>
        <v>2860</v>
      </c>
      <c r="X9" s="259"/>
    </row>
    <row r="10" spans="1:24" ht="22.5" customHeight="1" x14ac:dyDescent="0.15">
      <c r="A10" s="215" t="s">
        <v>2</v>
      </c>
      <c r="B10" s="221">
        <f>SUM(D10+D11)</f>
        <v>17680</v>
      </c>
      <c r="C10" s="60" t="s">
        <v>10</v>
      </c>
      <c r="D10" s="64">
        <f t="shared" si="2"/>
        <v>8304</v>
      </c>
      <c r="E10" s="78">
        <f t="shared" ref="E10:E25" si="5">H10+I10+J10+K10-M10-N10-O10-P10+S10-T10</f>
        <v>6</v>
      </c>
      <c r="F10" s="216">
        <f t="shared" ref="F10" si="6">X10+G10</f>
        <v>8023</v>
      </c>
      <c r="G10" s="214">
        <v>19</v>
      </c>
      <c r="H10" s="79">
        <v>26</v>
      </c>
      <c r="I10" s="79">
        <v>12</v>
      </c>
      <c r="J10" s="79">
        <v>9</v>
      </c>
      <c r="K10" s="79">
        <v>0</v>
      </c>
      <c r="L10" s="83">
        <f t="shared" si="0"/>
        <v>21</v>
      </c>
      <c r="M10" s="79">
        <v>21</v>
      </c>
      <c r="N10" s="79">
        <v>10</v>
      </c>
      <c r="O10" s="79">
        <v>6</v>
      </c>
      <c r="P10" s="79">
        <v>0</v>
      </c>
      <c r="Q10" s="83">
        <f t="shared" si="1"/>
        <v>16</v>
      </c>
      <c r="R10" s="78">
        <f t="shared" si="3"/>
        <v>5</v>
      </c>
      <c r="S10" s="79">
        <v>8</v>
      </c>
      <c r="T10" s="79">
        <v>12</v>
      </c>
      <c r="U10" s="65">
        <f t="shared" si="4"/>
        <v>-4</v>
      </c>
      <c r="V10" s="195" t="s">
        <v>2</v>
      </c>
      <c r="W10" s="67">
        <f>'１２月'!D10</f>
        <v>8298</v>
      </c>
      <c r="X10" s="211">
        <f>'１２月'!F10:F11</f>
        <v>8004</v>
      </c>
    </row>
    <row r="11" spans="1:24" ht="22.5" customHeight="1" x14ac:dyDescent="0.15">
      <c r="A11" s="215"/>
      <c r="B11" s="220"/>
      <c r="C11" s="60" t="s">
        <v>11</v>
      </c>
      <c r="D11" s="64">
        <f t="shared" si="2"/>
        <v>9376</v>
      </c>
      <c r="E11" s="78">
        <f t="shared" si="5"/>
        <v>10</v>
      </c>
      <c r="F11" s="217"/>
      <c r="G11" s="214"/>
      <c r="H11" s="79">
        <v>37</v>
      </c>
      <c r="I11" s="79">
        <v>9</v>
      </c>
      <c r="J11" s="79">
        <v>13</v>
      </c>
      <c r="K11" s="79">
        <v>0</v>
      </c>
      <c r="L11" s="83">
        <f t="shared" si="0"/>
        <v>22</v>
      </c>
      <c r="M11" s="79">
        <v>20</v>
      </c>
      <c r="N11" s="79">
        <v>11</v>
      </c>
      <c r="O11" s="79">
        <v>6</v>
      </c>
      <c r="P11" s="79">
        <v>0</v>
      </c>
      <c r="Q11" s="83">
        <f t="shared" si="1"/>
        <v>17</v>
      </c>
      <c r="R11" s="78">
        <f t="shared" si="3"/>
        <v>5</v>
      </c>
      <c r="S11" s="79">
        <v>2</v>
      </c>
      <c r="T11" s="79">
        <v>14</v>
      </c>
      <c r="U11" s="65">
        <f t="shared" si="4"/>
        <v>-12</v>
      </c>
      <c r="V11" s="195"/>
      <c r="W11" s="67">
        <f>'１２月'!D11</f>
        <v>9366</v>
      </c>
      <c r="X11" s="212"/>
    </row>
    <row r="12" spans="1:24" ht="22.5" customHeight="1" x14ac:dyDescent="0.15">
      <c r="A12" s="215" t="s">
        <v>3</v>
      </c>
      <c r="B12" s="221">
        <f>SUM(D12+D13)</f>
        <v>4384</v>
      </c>
      <c r="C12" s="60" t="s">
        <v>10</v>
      </c>
      <c r="D12" s="64">
        <f t="shared" si="2"/>
        <v>2018</v>
      </c>
      <c r="E12" s="78">
        <f t="shared" si="5"/>
        <v>-11</v>
      </c>
      <c r="F12" s="216">
        <f t="shared" ref="F12" si="7">X12+G12</f>
        <v>2280</v>
      </c>
      <c r="G12" s="214">
        <v>-6</v>
      </c>
      <c r="H12" s="79">
        <v>2</v>
      </c>
      <c r="I12" s="79">
        <v>1</v>
      </c>
      <c r="J12" s="79">
        <v>1</v>
      </c>
      <c r="K12" s="79">
        <v>0</v>
      </c>
      <c r="L12" s="83">
        <f t="shared" si="0"/>
        <v>2</v>
      </c>
      <c r="M12" s="79">
        <v>6</v>
      </c>
      <c r="N12" s="79">
        <v>4</v>
      </c>
      <c r="O12" s="79">
        <v>2</v>
      </c>
      <c r="P12" s="79">
        <v>0</v>
      </c>
      <c r="Q12" s="83">
        <f t="shared" si="1"/>
        <v>6</v>
      </c>
      <c r="R12" s="78">
        <f t="shared" si="3"/>
        <v>-4</v>
      </c>
      <c r="S12" s="79">
        <v>1</v>
      </c>
      <c r="T12" s="79">
        <v>4</v>
      </c>
      <c r="U12" s="65">
        <f t="shared" si="4"/>
        <v>-3</v>
      </c>
      <c r="V12" s="195" t="s">
        <v>3</v>
      </c>
      <c r="W12" s="67">
        <f>'１２月'!D12</f>
        <v>2029</v>
      </c>
      <c r="X12" s="211">
        <f>'１２月'!F12:F13</f>
        <v>2286</v>
      </c>
    </row>
    <row r="13" spans="1:24" ht="22.5" customHeight="1" x14ac:dyDescent="0.15">
      <c r="A13" s="215"/>
      <c r="B13" s="220"/>
      <c r="C13" s="60" t="s">
        <v>11</v>
      </c>
      <c r="D13" s="64">
        <f t="shared" si="2"/>
        <v>2366</v>
      </c>
      <c r="E13" s="78">
        <f t="shared" si="5"/>
        <v>-5</v>
      </c>
      <c r="F13" s="217"/>
      <c r="G13" s="214"/>
      <c r="H13" s="79">
        <v>6</v>
      </c>
      <c r="I13" s="79">
        <v>1</v>
      </c>
      <c r="J13" s="79">
        <v>2</v>
      </c>
      <c r="K13" s="79">
        <v>0</v>
      </c>
      <c r="L13" s="83">
        <f t="shared" si="0"/>
        <v>3</v>
      </c>
      <c r="M13" s="79">
        <v>6</v>
      </c>
      <c r="N13" s="79">
        <v>1</v>
      </c>
      <c r="O13" s="79">
        <v>5</v>
      </c>
      <c r="P13" s="79">
        <v>0</v>
      </c>
      <c r="Q13" s="83">
        <f t="shared" si="1"/>
        <v>6</v>
      </c>
      <c r="R13" s="78">
        <f t="shared" si="3"/>
        <v>-3</v>
      </c>
      <c r="S13" s="79">
        <v>1</v>
      </c>
      <c r="T13" s="79">
        <v>3</v>
      </c>
      <c r="U13" s="65">
        <f t="shared" si="4"/>
        <v>-2</v>
      </c>
      <c r="V13" s="195"/>
      <c r="W13" s="67">
        <f>'１２月'!D13</f>
        <v>2371</v>
      </c>
      <c r="X13" s="212"/>
    </row>
    <row r="14" spans="1:24" ht="22.5" customHeight="1" x14ac:dyDescent="0.15">
      <c r="A14" s="215" t="s">
        <v>4</v>
      </c>
      <c r="B14" s="221">
        <f>SUM(D14+D15)</f>
        <v>4463</v>
      </c>
      <c r="C14" s="60" t="s">
        <v>10</v>
      </c>
      <c r="D14" s="64">
        <f t="shared" si="2"/>
        <v>2171</v>
      </c>
      <c r="E14" s="78">
        <f t="shared" si="5"/>
        <v>-3</v>
      </c>
      <c r="F14" s="216">
        <f t="shared" ref="F14" si="8">X14+G14</f>
        <v>1677</v>
      </c>
      <c r="G14" s="214">
        <v>-6</v>
      </c>
      <c r="H14" s="79">
        <v>13</v>
      </c>
      <c r="I14" s="79">
        <v>1</v>
      </c>
      <c r="J14" s="79">
        <v>3</v>
      </c>
      <c r="K14" s="79">
        <v>0</v>
      </c>
      <c r="L14" s="83">
        <f t="shared" si="0"/>
        <v>4</v>
      </c>
      <c r="M14" s="79">
        <v>11</v>
      </c>
      <c r="N14" s="79">
        <v>1</v>
      </c>
      <c r="O14" s="79">
        <v>5</v>
      </c>
      <c r="P14" s="79">
        <v>0</v>
      </c>
      <c r="Q14" s="83">
        <f t="shared" si="1"/>
        <v>6</v>
      </c>
      <c r="R14" s="78">
        <f t="shared" si="3"/>
        <v>-2</v>
      </c>
      <c r="S14" s="79">
        <v>0</v>
      </c>
      <c r="T14" s="79">
        <v>3</v>
      </c>
      <c r="U14" s="65">
        <f t="shared" si="4"/>
        <v>-3</v>
      </c>
      <c r="V14" s="195" t="s">
        <v>4</v>
      </c>
      <c r="W14" s="67">
        <f>'１２月'!D14</f>
        <v>2174</v>
      </c>
      <c r="X14" s="211">
        <f>'１２月'!F14:F15</f>
        <v>1683</v>
      </c>
    </row>
    <row r="15" spans="1:24" ht="22.5" customHeight="1" x14ac:dyDescent="0.15">
      <c r="A15" s="215"/>
      <c r="B15" s="220"/>
      <c r="C15" s="60" t="s">
        <v>11</v>
      </c>
      <c r="D15" s="64">
        <f t="shared" si="2"/>
        <v>2292</v>
      </c>
      <c r="E15" s="78">
        <f t="shared" si="5"/>
        <v>-4</v>
      </c>
      <c r="F15" s="217"/>
      <c r="G15" s="214"/>
      <c r="H15" s="79">
        <v>9</v>
      </c>
      <c r="I15" s="79">
        <v>2</v>
      </c>
      <c r="J15" s="79">
        <v>0</v>
      </c>
      <c r="K15" s="79">
        <v>0</v>
      </c>
      <c r="L15" s="83">
        <f t="shared" si="0"/>
        <v>2</v>
      </c>
      <c r="M15" s="79">
        <v>12</v>
      </c>
      <c r="N15" s="79">
        <v>0</v>
      </c>
      <c r="O15" s="79">
        <v>1</v>
      </c>
      <c r="P15" s="79">
        <v>0</v>
      </c>
      <c r="Q15" s="83">
        <f t="shared" si="1"/>
        <v>1</v>
      </c>
      <c r="R15" s="78">
        <f t="shared" si="3"/>
        <v>1</v>
      </c>
      <c r="S15" s="79">
        <v>2</v>
      </c>
      <c r="T15" s="79">
        <v>4</v>
      </c>
      <c r="U15" s="65">
        <f t="shared" si="4"/>
        <v>-2</v>
      </c>
      <c r="V15" s="195"/>
      <c r="W15" s="67">
        <f>'１２月'!D15</f>
        <v>2296</v>
      </c>
      <c r="X15" s="212"/>
    </row>
    <row r="16" spans="1:24" ht="22.5" customHeight="1" x14ac:dyDescent="0.15">
      <c r="A16" s="215" t="s">
        <v>5</v>
      </c>
      <c r="B16" s="221">
        <f>SUM(D16+D17)</f>
        <v>2665</v>
      </c>
      <c r="C16" s="60" t="s">
        <v>10</v>
      </c>
      <c r="D16" s="64">
        <f t="shared" si="2"/>
        <v>1310</v>
      </c>
      <c r="E16" s="78">
        <f t="shared" si="5"/>
        <v>-3</v>
      </c>
      <c r="F16" s="216">
        <f t="shared" ref="F16" si="9">X16+G16</f>
        <v>1352</v>
      </c>
      <c r="G16" s="214">
        <v>-5</v>
      </c>
      <c r="H16" s="79">
        <v>3</v>
      </c>
      <c r="I16" s="79">
        <v>1</v>
      </c>
      <c r="J16" s="79">
        <v>2</v>
      </c>
      <c r="K16" s="79">
        <v>0</v>
      </c>
      <c r="L16" s="83">
        <f t="shared" si="0"/>
        <v>3</v>
      </c>
      <c r="M16" s="79">
        <v>4</v>
      </c>
      <c r="N16" s="79">
        <v>0</v>
      </c>
      <c r="O16" s="79">
        <v>0</v>
      </c>
      <c r="P16" s="79">
        <v>4</v>
      </c>
      <c r="Q16" s="83">
        <f t="shared" si="1"/>
        <v>4</v>
      </c>
      <c r="R16" s="78">
        <f t="shared" si="3"/>
        <v>-1</v>
      </c>
      <c r="S16" s="79">
        <v>1</v>
      </c>
      <c r="T16" s="79">
        <v>2</v>
      </c>
      <c r="U16" s="65">
        <f t="shared" si="4"/>
        <v>-1</v>
      </c>
      <c r="V16" s="195" t="s">
        <v>5</v>
      </c>
      <c r="W16" s="67">
        <f>'１２月'!D16</f>
        <v>1313</v>
      </c>
      <c r="X16" s="211">
        <f>'１２月'!F16:F17</f>
        <v>1357</v>
      </c>
    </row>
    <row r="17" spans="1:24" ht="22.5" customHeight="1" x14ac:dyDescent="0.15">
      <c r="A17" s="215"/>
      <c r="B17" s="220"/>
      <c r="C17" s="60" t="s">
        <v>11</v>
      </c>
      <c r="D17" s="64">
        <f t="shared" si="2"/>
        <v>1355</v>
      </c>
      <c r="E17" s="78">
        <f t="shared" si="5"/>
        <v>-2</v>
      </c>
      <c r="F17" s="217"/>
      <c r="G17" s="214"/>
      <c r="H17" s="79">
        <v>2</v>
      </c>
      <c r="I17" s="79">
        <v>0</v>
      </c>
      <c r="J17" s="79">
        <v>3</v>
      </c>
      <c r="K17" s="79">
        <v>0</v>
      </c>
      <c r="L17" s="83">
        <f t="shared" si="0"/>
        <v>3</v>
      </c>
      <c r="M17" s="79">
        <v>4</v>
      </c>
      <c r="N17" s="79">
        <v>1</v>
      </c>
      <c r="O17" s="79">
        <v>1</v>
      </c>
      <c r="P17" s="79">
        <v>0</v>
      </c>
      <c r="Q17" s="83">
        <f t="shared" si="1"/>
        <v>2</v>
      </c>
      <c r="R17" s="78">
        <f t="shared" si="3"/>
        <v>1</v>
      </c>
      <c r="S17" s="79">
        <v>1</v>
      </c>
      <c r="T17" s="79">
        <v>2</v>
      </c>
      <c r="U17" s="65">
        <f t="shared" si="4"/>
        <v>-1</v>
      </c>
      <c r="V17" s="195"/>
      <c r="W17" s="67">
        <f>'１２月'!D17</f>
        <v>1357</v>
      </c>
      <c r="X17" s="212"/>
    </row>
    <row r="18" spans="1:24" ht="22.5" customHeight="1" x14ac:dyDescent="0.15">
      <c r="A18" s="215" t="s">
        <v>6</v>
      </c>
      <c r="B18" s="221">
        <f>SUM(D18+D19)</f>
        <v>639</v>
      </c>
      <c r="C18" s="60" t="s">
        <v>10</v>
      </c>
      <c r="D18" s="64">
        <f t="shared" si="2"/>
        <v>323</v>
      </c>
      <c r="E18" s="78">
        <f t="shared" si="5"/>
        <v>0</v>
      </c>
      <c r="F18" s="216">
        <f t="shared" ref="F18" si="10">X18+G18</f>
        <v>326</v>
      </c>
      <c r="G18" s="214">
        <v>1</v>
      </c>
      <c r="H18" s="79">
        <v>0</v>
      </c>
      <c r="I18" s="79">
        <v>2</v>
      </c>
      <c r="J18" s="79">
        <v>0</v>
      </c>
      <c r="K18" s="79">
        <v>0</v>
      </c>
      <c r="L18" s="83">
        <f t="shared" si="0"/>
        <v>2</v>
      </c>
      <c r="M18" s="79">
        <v>0</v>
      </c>
      <c r="N18" s="79">
        <v>1</v>
      </c>
      <c r="O18" s="79">
        <v>0</v>
      </c>
      <c r="P18" s="79">
        <v>0</v>
      </c>
      <c r="Q18" s="83">
        <f t="shared" si="1"/>
        <v>1</v>
      </c>
      <c r="R18" s="78">
        <f t="shared" si="3"/>
        <v>1</v>
      </c>
      <c r="S18" s="79">
        <v>0</v>
      </c>
      <c r="T18" s="79">
        <v>1</v>
      </c>
      <c r="U18" s="65">
        <f t="shared" si="4"/>
        <v>-1</v>
      </c>
      <c r="V18" s="195" t="s">
        <v>6</v>
      </c>
      <c r="W18" s="67">
        <f>'１２月'!D18</f>
        <v>323</v>
      </c>
      <c r="X18" s="211">
        <f>'１２月'!F18:F19</f>
        <v>325</v>
      </c>
    </row>
    <row r="19" spans="1:24" ht="22.5" customHeight="1" x14ac:dyDescent="0.15">
      <c r="A19" s="215"/>
      <c r="B19" s="220"/>
      <c r="C19" s="60" t="s">
        <v>11</v>
      </c>
      <c r="D19" s="64">
        <f t="shared" si="2"/>
        <v>316</v>
      </c>
      <c r="E19" s="78">
        <f t="shared" si="5"/>
        <v>0</v>
      </c>
      <c r="F19" s="217"/>
      <c r="G19" s="214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0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0</v>
      </c>
      <c r="S19" s="79">
        <v>0</v>
      </c>
      <c r="T19" s="79">
        <v>0</v>
      </c>
      <c r="U19" s="65">
        <f t="shared" si="4"/>
        <v>0</v>
      </c>
      <c r="V19" s="195"/>
      <c r="W19" s="67">
        <f>'１２月'!D19</f>
        <v>316</v>
      </c>
      <c r="X19" s="212"/>
    </row>
    <row r="20" spans="1:24" ht="22.5" customHeight="1" x14ac:dyDescent="0.15">
      <c r="A20" s="215" t="s">
        <v>7</v>
      </c>
      <c r="B20" s="221">
        <f>SUM(D20+D21)</f>
        <v>735</v>
      </c>
      <c r="C20" s="60" t="s">
        <v>10</v>
      </c>
      <c r="D20" s="64">
        <f t="shared" si="2"/>
        <v>333</v>
      </c>
      <c r="E20" s="78">
        <f t="shared" si="5"/>
        <v>1</v>
      </c>
      <c r="F20" s="216">
        <f t="shared" ref="F20" si="11">X20+G20</f>
        <v>381</v>
      </c>
      <c r="G20" s="214">
        <v>0</v>
      </c>
      <c r="H20" s="79">
        <v>0</v>
      </c>
      <c r="I20" s="79">
        <v>0</v>
      </c>
      <c r="J20" s="79">
        <v>1</v>
      </c>
      <c r="K20" s="79">
        <v>0</v>
      </c>
      <c r="L20" s="83">
        <f t="shared" si="0"/>
        <v>1</v>
      </c>
      <c r="M20" s="79">
        <v>0</v>
      </c>
      <c r="N20" s="79">
        <v>0</v>
      </c>
      <c r="O20" s="79">
        <v>1</v>
      </c>
      <c r="P20" s="79">
        <v>0</v>
      </c>
      <c r="Q20" s="83">
        <f t="shared" si="1"/>
        <v>1</v>
      </c>
      <c r="R20" s="78">
        <f t="shared" si="3"/>
        <v>0</v>
      </c>
      <c r="S20" s="79">
        <v>1</v>
      </c>
      <c r="T20" s="79">
        <v>0</v>
      </c>
      <c r="U20" s="65">
        <f t="shared" si="4"/>
        <v>1</v>
      </c>
      <c r="V20" s="195" t="s">
        <v>7</v>
      </c>
      <c r="W20" s="67">
        <f>'１２月'!D20</f>
        <v>332</v>
      </c>
      <c r="X20" s="211">
        <f>'１２月'!F20:F21</f>
        <v>381</v>
      </c>
    </row>
    <row r="21" spans="1:24" ht="22.5" customHeight="1" x14ac:dyDescent="0.15">
      <c r="A21" s="215"/>
      <c r="B21" s="220"/>
      <c r="C21" s="60" t="s">
        <v>11</v>
      </c>
      <c r="D21" s="64">
        <f t="shared" si="2"/>
        <v>402</v>
      </c>
      <c r="E21" s="78">
        <f t="shared" si="5"/>
        <v>0</v>
      </c>
      <c r="F21" s="217"/>
      <c r="G21" s="214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0</v>
      </c>
      <c r="U21" s="65">
        <f t="shared" si="4"/>
        <v>0</v>
      </c>
      <c r="V21" s="195"/>
      <c r="W21" s="67">
        <f>'１２月'!D21</f>
        <v>402</v>
      </c>
      <c r="X21" s="212"/>
    </row>
    <row r="22" spans="1:24" ht="22.5" customHeight="1" x14ac:dyDescent="0.15">
      <c r="A22" s="215" t="s">
        <v>8</v>
      </c>
      <c r="B22" s="221">
        <f>SUM(D22+D23)</f>
        <v>3707</v>
      </c>
      <c r="C22" s="60" t="s">
        <v>10</v>
      </c>
      <c r="D22" s="64">
        <f t="shared" si="2"/>
        <v>1701</v>
      </c>
      <c r="E22" s="78">
        <f t="shared" si="5"/>
        <v>-7</v>
      </c>
      <c r="F22" s="216">
        <f t="shared" ref="F22" si="12">X22+G22</f>
        <v>1537</v>
      </c>
      <c r="G22" s="214">
        <v>-12</v>
      </c>
      <c r="H22" s="79">
        <v>2</v>
      </c>
      <c r="I22" s="79">
        <v>0</v>
      </c>
      <c r="J22" s="79">
        <v>1</v>
      </c>
      <c r="K22" s="79">
        <v>0</v>
      </c>
      <c r="L22" s="83">
        <f t="shared" si="0"/>
        <v>1</v>
      </c>
      <c r="M22" s="79">
        <v>2</v>
      </c>
      <c r="N22" s="79">
        <v>3</v>
      </c>
      <c r="O22" s="79">
        <v>1</v>
      </c>
      <c r="P22" s="79">
        <v>0</v>
      </c>
      <c r="Q22" s="83">
        <f t="shared" si="1"/>
        <v>4</v>
      </c>
      <c r="R22" s="78">
        <f t="shared" si="3"/>
        <v>-3</v>
      </c>
      <c r="S22" s="79">
        <v>0</v>
      </c>
      <c r="T22" s="79">
        <v>4</v>
      </c>
      <c r="U22" s="65">
        <f t="shared" si="4"/>
        <v>-4</v>
      </c>
      <c r="V22" s="195" t="s">
        <v>8</v>
      </c>
      <c r="W22" s="67">
        <f>'１２月'!D22</f>
        <v>1708</v>
      </c>
      <c r="X22" s="211">
        <f>'１２月'!F22:F23</f>
        <v>1549</v>
      </c>
    </row>
    <row r="23" spans="1:24" ht="22.5" customHeight="1" x14ac:dyDescent="0.15">
      <c r="A23" s="215"/>
      <c r="B23" s="220"/>
      <c r="C23" s="60" t="s">
        <v>11</v>
      </c>
      <c r="D23" s="64">
        <f t="shared" si="2"/>
        <v>2006</v>
      </c>
      <c r="E23" s="78">
        <f t="shared" si="5"/>
        <v>-12</v>
      </c>
      <c r="F23" s="217"/>
      <c r="G23" s="214"/>
      <c r="H23" s="79">
        <v>2</v>
      </c>
      <c r="I23" s="79">
        <v>0</v>
      </c>
      <c r="J23" s="79">
        <v>2</v>
      </c>
      <c r="K23" s="79">
        <v>0</v>
      </c>
      <c r="L23" s="83">
        <f t="shared" si="0"/>
        <v>2</v>
      </c>
      <c r="M23" s="79">
        <v>4</v>
      </c>
      <c r="N23" s="79">
        <v>6</v>
      </c>
      <c r="O23" s="79">
        <v>0</v>
      </c>
      <c r="P23" s="79">
        <v>0</v>
      </c>
      <c r="Q23" s="83">
        <f t="shared" si="1"/>
        <v>6</v>
      </c>
      <c r="R23" s="78">
        <f t="shared" si="3"/>
        <v>-4</v>
      </c>
      <c r="S23" s="79">
        <v>0</v>
      </c>
      <c r="T23" s="79">
        <v>6</v>
      </c>
      <c r="U23" s="65">
        <f t="shared" si="4"/>
        <v>-6</v>
      </c>
      <c r="V23" s="195"/>
      <c r="W23" s="67">
        <f>'１２月'!D23</f>
        <v>2018</v>
      </c>
      <c r="X23" s="212"/>
    </row>
    <row r="24" spans="1:24" ht="22.5" customHeight="1" x14ac:dyDescent="0.15">
      <c r="A24" s="215" t="s">
        <v>9</v>
      </c>
      <c r="B24" s="221">
        <f>SUM(D24+D25)</f>
        <v>8279</v>
      </c>
      <c r="C24" s="60" t="s">
        <v>10</v>
      </c>
      <c r="D24" s="64">
        <f t="shared" si="2"/>
        <v>3971</v>
      </c>
      <c r="E24" s="78">
        <f t="shared" si="5"/>
        <v>4</v>
      </c>
      <c r="F24" s="216">
        <f t="shared" ref="F24" si="13">X24+G24</f>
        <v>3681</v>
      </c>
      <c r="G24" s="214">
        <v>2</v>
      </c>
      <c r="H24" s="79">
        <v>15</v>
      </c>
      <c r="I24" s="79">
        <v>0</v>
      </c>
      <c r="J24" s="79">
        <v>36</v>
      </c>
      <c r="K24" s="79">
        <v>0</v>
      </c>
      <c r="L24" s="83">
        <f t="shared" si="0"/>
        <v>36</v>
      </c>
      <c r="M24" s="79">
        <v>12</v>
      </c>
      <c r="N24" s="79">
        <v>5</v>
      </c>
      <c r="O24" s="79">
        <v>5</v>
      </c>
      <c r="P24" s="79">
        <v>16</v>
      </c>
      <c r="Q24" s="83">
        <f t="shared" si="1"/>
        <v>26</v>
      </c>
      <c r="R24" s="78">
        <f t="shared" si="3"/>
        <v>10</v>
      </c>
      <c r="S24" s="79">
        <v>0</v>
      </c>
      <c r="T24" s="79">
        <v>9</v>
      </c>
      <c r="U24" s="65">
        <f t="shared" si="4"/>
        <v>-9</v>
      </c>
      <c r="V24" s="195" t="s">
        <v>9</v>
      </c>
      <c r="W24" s="67">
        <f>'１２月'!D24</f>
        <v>3967</v>
      </c>
      <c r="X24" s="211">
        <f>'１２月'!F24:F25</f>
        <v>3679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2"/>
        <v>4308</v>
      </c>
      <c r="E25" s="80">
        <f t="shared" si="5"/>
        <v>-7</v>
      </c>
      <c r="F25" s="231"/>
      <c r="G25" s="230"/>
      <c r="H25" s="81">
        <v>12</v>
      </c>
      <c r="I25" s="81">
        <v>1</v>
      </c>
      <c r="J25" s="81">
        <v>4</v>
      </c>
      <c r="K25" s="81">
        <v>0</v>
      </c>
      <c r="L25" s="70">
        <f t="shared" si="0"/>
        <v>5</v>
      </c>
      <c r="M25" s="81">
        <v>17</v>
      </c>
      <c r="N25" s="81">
        <v>2</v>
      </c>
      <c r="O25" s="81">
        <v>1</v>
      </c>
      <c r="P25" s="81">
        <v>2</v>
      </c>
      <c r="Q25" s="70">
        <f t="shared" si="1"/>
        <v>5</v>
      </c>
      <c r="R25" s="80">
        <f t="shared" si="3"/>
        <v>0</v>
      </c>
      <c r="S25" s="81">
        <v>2</v>
      </c>
      <c r="T25" s="81">
        <v>4</v>
      </c>
      <c r="U25" s="71">
        <f t="shared" si="4"/>
        <v>-2</v>
      </c>
      <c r="V25" s="202"/>
      <c r="W25" s="72">
        <f>'１２月'!D25</f>
        <v>4315</v>
      </c>
      <c r="X25" s="21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S25" sqref="S25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76"/>
      <c r="G1" s="3"/>
    </row>
    <row r="2" spans="1:24" ht="22.5" customHeight="1" thickBot="1" x14ac:dyDescent="0.2">
      <c r="B2" s="239" t="s">
        <v>97</v>
      </c>
      <c r="C2" s="239"/>
      <c r="D2" s="239"/>
      <c r="E2" s="239"/>
      <c r="F2" s="2"/>
      <c r="G2" s="2"/>
      <c r="K2" s="232" t="s">
        <v>102</v>
      </c>
      <c r="L2" s="232"/>
      <c r="M2" s="232"/>
      <c r="O2" s="232" t="s">
        <v>22</v>
      </c>
      <c r="P2" s="232"/>
      <c r="Q2" s="232"/>
      <c r="R2" s="232"/>
      <c r="S2" s="10">
        <f>B6/F6</f>
        <v>2.2245650044315903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5" t="s">
        <v>12</v>
      </c>
      <c r="I5" s="115" t="s">
        <v>13</v>
      </c>
      <c r="J5" s="115" t="s">
        <v>14</v>
      </c>
      <c r="K5" s="115" t="s">
        <v>15</v>
      </c>
      <c r="L5" s="234"/>
      <c r="M5" s="115" t="s">
        <v>12</v>
      </c>
      <c r="N5" s="115" t="s">
        <v>13</v>
      </c>
      <c r="O5" s="115" t="s">
        <v>14</v>
      </c>
      <c r="P5" s="115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47688</v>
      </c>
      <c r="C6" s="57" t="s">
        <v>10</v>
      </c>
      <c r="D6" s="82">
        <f>SUMIF(C8:C44,"男",D8:D44)</f>
        <v>22443</v>
      </c>
      <c r="E6" s="78">
        <f>H6+I6+J6+K6-M6-N6-O6-P6+S6-T6</f>
        <v>-69</v>
      </c>
      <c r="F6" s="227">
        <f>X6+G6</f>
        <v>21437</v>
      </c>
      <c r="G6" s="227">
        <f>SUM(G8:G25)</f>
        <v>-44</v>
      </c>
      <c r="H6" s="82">
        <f>SUMIF(C8:C44,"男",H8:H44)</f>
        <v>48</v>
      </c>
      <c r="I6" s="82">
        <f>SUMIF(C8:C44,"男",I8:I44)</f>
        <v>20</v>
      </c>
      <c r="J6" s="82">
        <f>SUMIF(C8:C44,"男",J8:J44)</f>
        <v>33</v>
      </c>
      <c r="K6" s="82">
        <f>SUMIF(C8:C44,"男",K8:K44)</f>
        <v>3</v>
      </c>
      <c r="L6" s="82">
        <f>SUM(I6:K6)</f>
        <v>56</v>
      </c>
      <c r="M6" s="82">
        <f>SUMIF(C8:C44,"男",M8:M44)</f>
        <v>48</v>
      </c>
      <c r="N6" s="82">
        <f>SUMIF(C8:C44,"男",N8:N44)</f>
        <v>27</v>
      </c>
      <c r="O6" s="82">
        <f>SUMIF(C8:C44,"男",O8:O44)</f>
        <v>33</v>
      </c>
      <c r="P6" s="82">
        <f>SUMIF(C8:C44,"男",P8:P44)</f>
        <v>2</v>
      </c>
      <c r="Q6" s="82">
        <f>SUM(N6:P6)</f>
        <v>62</v>
      </c>
      <c r="R6" s="82">
        <f>SUM(L6-Q6)</f>
        <v>-6</v>
      </c>
      <c r="S6" s="82">
        <f>SUMIF(C8:C44,"男",S8:S44)</f>
        <v>7</v>
      </c>
      <c r="T6" s="82">
        <f>SUMIF(C8:C44,"男",T8:T44)</f>
        <v>70</v>
      </c>
      <c r="U6" s="58">
        <f>SUM(S6-T6)</f>
        <v>-63</v>
      </c>
      <c r="V6" s="199" t="s">
        <v>0</v>
      </c>
      <c r="W6" s="59">
        <f>SUMIF(C8:C25,"男",W8:W25)</f>
        <v>22512</v>
      </c>
      <c r="X6" s="209">
        <f>SUM(X8:X25)</f>
        <v>21481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25245</v>
      </c>
      <c r="E7" s="78">
        <f>H7+I7+J7+K7-M7-N7-O7-P7+S7-T7</f>
        <v>-24</v>
      </c>
      <c r="F7" s="228"/>
      <c r="G7" s="228"/>
      <c r="H7" s="83">
        <f>SUMIF(C8:C45,"女",H8:H45)</f>
        <v>67</v>
      </c>
      <c r="I7" s="83">
        <f>SUMIF(C8:C45,"女",I8:I45)</f>
        <v>17</v>
      </c>
      <c r="J7" s="83">
        <f>SUMIF(C8:C45,"女",J8:J45)</f>
        <v>32</v>
      </c>
      <c r="K7" s="83">
        <f>SUMIF(C8:C45,"女",K8:K45)</f>
        <v>0</v>
      </c>
      <c r="L7" s="83">
        <f t="shared" ref="L7:L25" si="0">SUM(I7:K7)</f>
        <v>49</v>
      </c>
      <c r="M7" s="83">
        <f>SUMIF(C8:C45,"女",M8:M45)</f>
        <v>67</v>
      </c>
      <c r="N7" s="83">
        <f>SUMIF(C8:C45,"女",N8:N45)</f>
        <v>17</v>
      </c>
      <c r="O7" s="83">
        <f>SUMIF(C8:C45,"女",O8:O45)</f>
        <v>21</v>
      </c>
      <c r="P7" s="83">
        <f>SUMIF(C8:C45,"女",P8:P45)</f>
        <v>0</v>
      </c>
      <c r="Q7" s="83">
        <f t="shared" ref="Q7:Q25" si="1">SUM(N7:P7)</f>
        <v>38</v>
      </c>
      <c r="R7" s="78">
        <f>SUM(L7-Q7)</f>
        <v>11</v>
      </c>
      <c r="S7" s="78">
        <f>SUMIF(C8:C45,"女",S8:S45)</f>
        <v>8</v>
      </c>
      <c r="T7" s="78">
        <f>SUMIF(C8:C44,"女",T8:T45)</f>
        <v>43</v>
      </c>
      <c r="U7" s="61">
        <f>SUM(S7-T7)</f>
        <v>-35</v>
      </c>
      <c r="V7" s="200"/>
      <c r="W7" s="62">
        <f>SUMIF(C8:C25,"女",W8:W25)</f>
        <v>25269</v>
      </c>
      <c r="X7" s="210"/>
    </row>
    <row r="8" spans="1:24" ht="22.5" customHeight="1" x14ac:dyDescent="0.15">
      <c r="A8" s="224" t="s">
        <v>1</v>
      </c>
      <c r="B8" s="221">
        <f>SUM(D8+D9)</f>
        <v>5227</v>
      </c>
      <c r="C8" s="63" t="s">
        <v>10</v>
      </c>
      <c r="D8" s="64">
        <f>E8+W8</f>
        <v>2378</v>
      </c>
      <c r="E8" s="78">
        <f>H8+I8+J8+K8-M8-N8-O8-P8+S8-T8</f>
        <v>-3</v>
      </c>
      <c r="F8" s="229">
        <f>X8+G8</f>
        <v>2223</v>
      </c>
      <c r="G8" s="226">
        <v>-1</v>
      </c>
      <c r="H8" s="84">
        <v>6</v>
      </c>
      <c r="I8" s="84">
        <v>2</v>
      </c>
      <c r="J8" s="84">
        <v>1</v>
      </c>
      <c r="K8" s="84">
        <v>0</v>
      </c>
      <c r="L8" s="78">
        <f t="shared" si="0"/>
        <v>3</v>
      </c>
      <c r="M8" s="84">
        <v>6</v>
      </c>
      <c r="N8" s="84">
        <v>0</v>
      </c>
      <c r="O8" s="84">
        <v>1</v>
      </c>
      <c r="P8" s="84">
        <v>0</v>
      </c>
      <c r="Q8" s="78">
        <f t="shared" si="1"/>
        <v>1</v>
      </c>
      <c r="R8" s="78">
        <f>SUM(L8-Q8)</f>
        <v>2</v>
      </c>
      <c r="S8" s="84">
        <v>1</v>
      </c>
      <c r="T8" s="84">
        <v>6</v>
      </c>
      <c r="U8" s="65">
        <f>SUM(S8-T8)</f>
        <v>-5</v>
      </c>
      <c r="V8" s="201" t="s">
        <v>1</v>
      </c>
      <c r="W8" s="66">
        <f>'１月'!D8</f>
        <v>2381</v>
      </c>
      <c r="X8" s="212">
        <f>'１月'!F8:F9</f>
        <v>2224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2">E9+W9</f>
        <v>2849</v>
      </c>
      <c r="E9" s="78">
        <f>H9+I9+J9+K9-M9-N9-O9-P9+S9-T9</f>
        <v>1</v>
      </c>
      <c r="F9" s="217"/>
      <c r="G9" s="214"/>
      <c r="H9" s="79">
        <v>12</v>
      </c>
      <c r="I9" s="79">
        <v>0</v>
      </c>
      <c r="J9" s="79">
        <v>5</v>
      </c>
      <c r="K9" s="79">
        <v>0</v>
      </c>
      <c r="L9" s="83">
        <f>SUM(I9:K9)</f>
        <v>5</v>
      </c>
      <c r="M9" s="79">
        <v>8</v>
      </c>
      <c r="N9" s="79">
        <v>0</v>
      </c>
      <c r="O9" s="79">
        <v>2</v>
      </c>
      <c r="P9" s="79">
        <v>0</v>
      </c>
      <c r="Q9" s="83">
        <f t="shared" si="1"/>
        <v>2</v>
      </c>
      <c r="R9" s="78">
        <f t="shared" ref="R9:R25" si="3">SUM(L9-Q9)</f>
        <v>3</v>
      </c>
      <c r="S9" s="79">
        <v>0</v>
      </c>
      <c r="T9" s="79">
        <v>6</v>
      </c>
      <c r="U9" s="65">
        <f t="shared" ref="U9:U25" si="4">SUM(S9-T9)</f>
        <v>-6</v>
      </c>
      <c r="V9" s="195"/>
      <c r="W9" s="66">
        <f>'１月'!D9</f>
        <v>2848</v>
      </c>
      <c r="X9" s="259"/>
    </row>
    <row r="10" spans="1:24" ht="22.5" customHeight="1" x14ac:dyDescent="0.15">
      <c r="A10" s="215" t="s">
        <v>2</v>
      </c>
      <c r="B10" s="221">
        <f>SUM(D10+D11)</f>
        <v>17636</v>
      </c>
      <c r="C10" s="60" t="s">
        <v>10</v>
      </c>
      <c r="D10" s="64">
        <f t="shared" si="2"/>
        <v>8275</v>
      </c>
      <c r="E10" s="78">
        <f t="shared" ref="E10:E25" si="5">H10+I10+J10+K10-M10-N10-O10-P10+S10-T10</f>
        <v>-29</v>
      </c>
      <c r="F10" s="216">
        <f>X10+G10</f>
        <v>7998</v>
      </c>
      <c r="G10" s="214">
        <v>-25</v>
      </c>
      <c r="H10" s="79">
        <v>23</v>
      </c>
      <c r="I10" s="79">
        <v>11</v>
      </c>
      <c r="J10" s="79">
        <v>21</v>
      </c>
      <c r="K10" s="79">
        <v>1</v>
      </c>
      <c r="L10" s="83">
        <f t="shared" si="0"/>
        <v>33</v>
      </c>
      <c r="M10" s="79">
        <v>24</v>
      </c>
      <c r="N10" s="79">
        <v>17</v>
      </c>
      <c r="O10" s="79">
        <v>21</v>
      </c>
      <c r="P10" s="79">
        <v>0</v>
      </c>
      <c r="Q10" s="83">
        <f t="shared" si="1"/>
        <v>38</v>
      </c>
      <c r="R10" s="78">
        <f t="shared" si="3"/>
        <v>-5</v>
      </c>
      <c r="S10" s="79">
        <v>4</v>
      </c>
      <c r="T10" s="79">
        <v>27</v>
      </c>
      <c r="U10" s="65">
        <f t="shared" si="4"/>
        <v>-23</v>
      </c>
      <c r="V10" s="195" t="s">
        <v>2</v>
      </c>
      <c r="W10" s="67">
        <f>'１月'!D10</f>
        <v>8304</v>
      </c>
      <c r="X10" s="211">
        <f>'１月'!F10:F11</f>
        <v>8023</v>
      </c>
    </row>
    <row r="11" spans="1:24" ht="22.5" customHeight="1" x14ac:dyDescent="0.15">
      <c r="A11" s="215"/>
      <c r="B11" s="220"/>
      <c r="C11" s="60" t="s">
        <v>11</v>
      </c>
      <c r="D11" s="64">
        <f t="shared" si="2"/>
        <v>9361</v>
      </c>
      <c r="E11" s="78">
        <f t="shared" si="5"/>
        <v>-15</v>
      </c>
      <c r="F11" s="217"/>
      <c r="G11" s="214"/>
      <c r="H11" s="79">
        <v>26</v>
      </c>
      <c r="I11" s="79">
        <v>7</v>
      </c>
      <c r="J11" s="79">
        <v>11</v>
      </c>
      <c r="K11" s="79">
        <v>0</v>
      </c>
      <c r="L11" s="83">
        <f t="shared" si="0"/>
        <v>18</v>
      </c>
      <c r="M11" s="79">
        <v>32</v>
      </c>
      <c r="N11" s="79">
        <v>8</v>
      </c>
      <c r="O11" s="79">
        <v>12</v>
      </c>
      <c r="P11" s="79">
        <v>0</v>
      </c>
      <c r="Q11" s="83">
        <f t="shared" si="1"/>
        <v>20</v>
      </c>
      <c r="R11" s="78">
        <f t="shared" si="3"/>
        <v>-2</v>
      </c>
      <c r="S11" s="79">
        <v>4</v>
      </c>
      <c r="T11" s="79">
        <v>11</v>
      </c>
      <c r="U11" s="65">
        <f t="shared" si="4"/>
        <v>-7</v>
      </c>
      <c r="V11" s="195"/>
      <c r="W11" s="67">
        <f>'１月'!D11</f>
        <v>9376</v>
      </c>
      <c r="X11" s="212"/>
    </row>
    <row r="12" spans="1:24" ht="22.5" customHeight="1" x14ac:dyDescent="0.15">
      <c r="A12" s="215" t="s">
        <v>3</v>
      </c>
      <c r="B12" s="221">
        <f>SUM(D12+D13)</f>
        <v>4379</v>
      </c>
      <c r="C12" s="60" t="s">
        <v>10</v>
      </c>
      <c r="D12" s="64">
        <f t="shared" si="2"/>
        <v>2016</v>
      </c>
      <c r="E12" s="78">
        <f t="shared" si="5"/>
        <v>-2</v>
      </c>
      <c r="F12" s="216">
        <f>X12+G12</f>
        <v>2274</v>
      </c>
      <c r="G12" s="214">
        <v>-6</v>
      </c>
      <c r="H12" s="79">
        <v>5</v>
      </c>
      <c r="I12" s="79">
        <v>0</v>
      </c>
      <c r="J12" s="79">
        <v>4</v>
      </c>
      <c r="K12" s="79">
        <v>0</v>
      </c>
      <c r="L12" s="83">
        <f t="shared" si="0"/>
        <v>4</v>
      </c>
      <c r="M12" s="79">
        <v>2</v>
      </c>
      <c r="N12" s="79">
        <v>1</v>
      </c>
      <c r="O12" s="79">
        <v>3</v>
      </c>
      <c r="P12" s="79">
        <v>0</v>
      </c>
      <c r="Q12" s="83">
        <f t="shared" si="1"/>
        <v>4</v>
      </c>
      <c r="R12" s="78">
        <f t="shared" si="3"/>
        <v>0</v>
      </c>
      <c r="S12" s="79">
        <v>0</v>
      </c>
      <c r="T12" s="79">
        <v>5</v>
      </c>
      <c r="U12" s="65">
        <f t="shared" si="4"/>
        <v>-5</v>
      </c>
      <c r="V12" s="195" t="s">
        <v>3</v>
      </c>
      <c r="W12" s="67">
        <f>'１月'!D12</f>
        <v>2018</v>
      </c>
      <c r="X12" s="211">
        <f>'１月'!F12:F13</f>
        <v>2280</v>
      </c>
    </row>
    <row r="13" spans="1:24" ht="22.5" customHeight="1" x14ac:dyDescent="0.15">
      <c r="A13" s="215"/>
      <c r="B13" s="220"/>
      <c r="C13" s="60" t="s">
        <v>11</v>
      </c>
      <c r="D13" s="64">
        <f t="shared" si="2"/>
        <v>2363</v>
      </c>
      <c r="E13" s="78">
        <f t="shared" si="5"/>
        <v>-3</v>
      </c>
      <c r="F13" s="217"/>
      <c r="G13" s="214"/>
      <c r="H13" s="79">
        <v>5</v>
      </c>
      <c r="I13" s="79">
        <v>2</v>
      </c>
      <c r="J13" s="79">
        <v>4</v>
      </c>
      <c r="K13" s="79">
        <v>0</v>
      </c>
      <c r="L13" s="83">
        <f t="shared" si="0"/>
        <v>6</v>
      </c>
      <c r="M13" s="79">
        <v>4</v>
      </c>
      <c r="N13" s="79">
        <v>2</v>
      </c>
      <c r="O13" s="79">
        <v>2</v>
      </c>
      <c r="P13" s="79">
        <v>0</v>
      </c>
      <c r="Q13" s="83">
        <f t="shared" si="1"/>
        <v>4</v>
      </c>
      <c r="R13" s="78">
        <f t="shared" si="3"/>
        <v>2</v>
      </c>
      <c r="S13" s="79">
        <v>1</v>
      </c>
      <c r="T13" s="79">
        <v>7</v>
      </c>
      <c r="U13" s="65">
        <f t="shared" si="4"/>
        <v>-6</v>
      </c>
      <c r="V13" s="195"/>
      <c r="W13" s="67">
        <f>'１月'!D13</f>
        <v>2366</v>
      </c>
      <c r="X13" s="212"/>
    </row>
    <row r="14" spans="1:24" ht="22.5" customHeight="1" x14ac:dyDescent="0.15">
      <c r="A14" s="215" t="s">
        <v>4</v>
      </c>
      <c r="B14" s="221">
        <f>SUM(D14+D15)</f>
        <v>4456</v>
      </c>
      <c r="C14" s="60" t="s">
        <v>10</v>
      </c>
      <c r="D14" s="64">
        <f t="shared" si="2"/>
        <v>2164</v>
      </c>
      <c r="E14" s="78">
        <f t="shared" si="5"/>
        <v>-7</v>
      </c>
      <c r="F14" s="216">
        <f>X14+G14</f>
        <v>1670</v>
      </c>
      <c r="G14" s="214">
        <v>-7</v>
      </c>
      <c r="H14" s="79">
        <v>5</v>
      </c>
      <c r="I14" s="79">
        <v>0</v>
      </c>
      <c r="J14" s="79">
        <v>1</v>
      </c>
      <c r="K14" s="79">
        <v>0</v>
      </c>
      <c r="L14" s="83">
        <f t="shared" si="0"/>
        <v>1</v>
      </c>
      <c r="M14" s="79">
        <v>6</v>
      </c>
      <c r="N14" s="79">
        <v>3</v>
      </c>
      <c r="O14" s="79">
        <v>2</v>
      </c>
      <c r="P14" s="79">
        <v>0</v>
      </c>
      <c r="Q14" s="83">
        <f t="shared" si="1"/>
        <v>5</v>
      </c>
      <c r="R14" s="78">
        <f t="shared" si="3"/>
        <v>-4</v>
      </c>
      <c r="S14" s="79">
        <v>0</v>
      </c>
      <c r="T14" s="79">
        <v>2</v>
      </c>
      <c r="U14" s="65">
        <f t="shared" si="4"/>
        <v>-2</v>
      </c>
      <c r="V14" s="195" t="s">
        <v>4</v>
      </c>
      <c r="W14" s="67">
        <f>'１月'!D14</f>
        <v>2171</v>
      </c>
      <c r="X14" s="211">
        <f>'１月'!F14:F15</f>
        <v>1677</v>
      </c>
    </row>
    <row r="15" spans="1:24" ht="22.5" customHeight="1" x14ac:dyDescent="0.15">
      <c r="A15" s="215"/>
      <c r="B15" s="220"/>
      <c r="C15" s="60" t="s">
        <v>11</v>
      </c>
      <c r="D15" s="64">
        <f t="shared" si="2"/>
        <v>2292</v>
      </c>
      <c r="E15" s="78">
        <f t="shared" si="5"/>
        <v>0</v>
      </c>
      <c r="F15" s="217"/>
      <c r="G15" s="214"/>
      <c r="H15" s="79">
        <v>8</v>
      </c>
      <c r="I15" s="79">
        <v>1</v>
      </c>
      <c r="J15" s="79">
        <v>1</v>
      </c>
      <c r="K15" s="79">
        <v>0</v>
      </c>
      <c r="L15" s="83">
        <f t="shared" si="0"/>
        <v>2</v>
      </c>
      <c r="M15" s="79">
        <v>4</v>
      </c>
      <c r="N15" s="79">
        <v>2</v>
      </c>
      <c r="O15" s="79">
        <v>1</v>
      </c>
      <c r="P15" s="79">
        <v>0</v>
      </c>
      <c r="Q15" s="83">
        <f t="shared" si="1"/>
        <v>3</v>
      </c>
      <c r="R15" s="78">
        <f t="shared" si="3"/>
        <v>-1</v>
      </c>
      <c r="S15" s="79">
        <v>0</v>
      </c>
      <c r="T15" s="79">
        <v>3</v>
      </c>
      <c r="U15" s="65">
        <f t="shared" si="4"/>
        <v>-3</v>
      </c>
      <c r="V15" s="195"/>
      <c r="W15" s="67">
        <f>'１月'!D15</f>
        <v>2292</v>
      </c>
      <c r="X15" s="212"/>
    </row>
    <row r="16" spans="1:24" ht="22.5" customHeight="1" x14ac:dyDescent="0.15">
      <c r="A16" s="215" t="s">
        <v>5</v>
      </c>
      <c r="B16" s="221">
        <f>SUM(D16+D17)</f>
        <v>2658</v>
      </c>
      <c r="C16" s="60" t="s">
        <v>10</v>
      </c>
      <c r="D16" s="64">
        <f t="shared" si="2"/>
        <v>1298</v>
      </c>
      <c r="E16" s="78">
        <f t="shared" si="5"/>
        <v>-12</v>
      </c>
      <c r="F16" s="216">
        <f>X16+G16</f>
        <v>1347</v>
      </c>
      <c r="G16" s="214">
        <v>-5</v>
      </c>
      <c r="H16" s="79">
        <v>1</v>
      </c>
      <c r="I16" s="79">
        <v>2</v>
      </c>
      <c r="J16" s="79">
        <v>0</v>
      </c>
      <c r="K16" s="79">
        <v>0</v>
      </c>
      <c r="L16" s="83">
        <f t="shared" si="0"/>
        <v>2</v>
      </c>
      <c r="M16" s="79">
        <v>2</v>
      </c>
      <c r="N16" s="79">
        <v>0</v>
      </c>
      <c r="O16" s="79">
        <v>2</v>
      </c>
      <c r="P16" s="79">
        <v>2</v>
      </c>
      <c r="Q16" s="83">
        <f t="shared" si="1"/>
        <v>4</v>
      </c>
      <c r="R16" s="78">
        <f t="shared" si="3"/>
        <v>-2</v>
      </c>
      <c r="S16" s="79">
        <v>0</v>
      </c>
      <c r="T16" s="79">
        <v>9</v>
      </c>
      <c r="U16" s="65">
        <f t="shared" si="4"/>
        <v>-9</v>
      </c>
      <c r="V16" s="195" t="s">
        <v>5</v>
      </c>
      <c r="W16" s="67">
        <f>'１月'!D16</f>
        <v>1310</v>
      </c>
      <c r="X16" s="211">
        <f>'１月'!F16:F17</f>
        <v>1352</v>
      </c>
    </row>
    <row r="17" spans="1:24" ht="22.5" customHeight="1" x14ac:dyDescent="0.15">
      <c r="A17" s="215"/>
      <c r="B17" s="220"/>
      <c r="C17" s="60" t="s">
        <v>11</v>
      </c>
      <c r="D17" s="64">
        <f t="shared" si="2"/>
        <v>1360</v>
      </c>
      <c r="E17" s="78">
        <f t="shared" si="5"/>
        <v>5</v>
      </c>
      <c r="F17" s="217"/>
      <c r="G17" s="214"/>
      <c r="H17" s="79">
        <v>5</v>
      </c>
      <c r="I17" s="79">
        <v>4</v>
      </c>
      <c r="J17" s="79">
        <v>1</v>
      </c>
      <c r="K17" s="79">
        <v>0</v>
      </c>
      <c r="L17" s="83">
        <f t="shared" si="0"/>
        <v>5</v>
      </c>
      <c r="M17" s="79">
        <v>1</v>
      </c>
      <c r="N17" s="79">
        <v>0</v>
      </c>
      <c r="O17" s="79">
        <v>1</v>
      </c>
      <c r="P17" s="79">
        <v>0</v>
      </c>
      <c r="Q17" s="83">
        <f t="shared" si="1"/>
        <v>1</v>
      </c>
      <c r="R17" s="78">
        <f t="shared" si="3"/>
        <v>4</v>
      </c>
      <c r="S17" s="79">
        <v>0</v>
      </c>
      <c r="T17" s="79">
        <v>3</v>
      </c>
      <c r="U17" s="65">
        <f t="shared" si="4"/>
        <v>-3</v>
      </c>
      <c r="V17" s="195"/>
      <c r="W17" s="67">
        <f>'１月'!D17</f>
        <v>1355</v>
      </c>
      <c r="X17" s="212"/>
    </row>
    <row r="18" spans="1:24" ht="22.5" customHeight="1" x14ac:dyDescent="0.15">
      <c r="A18" s="215" t="s">
        <v>6</v>
      </c>
      <c r="B18" s="221">
        <f>SUM(D18+D19)</f>
        <v>637</v>
      </c>
      <c r="C18" s="60" t="s">
        <v>10</v>
      </c>
      <c r="D18" s="64">
        <f t="shared" si="2"/>
        <v>323</v>
      </c>
      <c r="E18" s="78">
        <f t="shared" si="5"/>
        <v>0</v>
      </c>
      <c r="F18" s="216">
        <f>X18+G18</f>
        <v>325</v>
      </c>
      <c r="G18" s="214">
        <v>-1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0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0</v>
      </c>
      <c r="S18" s="79">
        <v>0</v>
      </c>
      <c r="T18" s="79">
        <v>0</v>
      </c>
      <c r="U18" s="65">
        <f t="shared" si="4"/>
        <v>0</v>
      </c>
      <c r="V18" s="195" t="s">
        <v>6</v>
      </c>
      <c r="W18" s="67">
        <f>'１月'!D18</f>
        <v>323</v>
      </c>
      <c r="X18" s="211">
        <f>'１月'!F18:F19</f>
        <v>326</v>
      </c>
    </row>
    <row r="19" spans="1:24" ht="22.5" customHeight="1" x14ac:dyDescent="0.15">
      <c r="A19" s="215"/>
      <c r="B19" s="220"/>
      <c r="C19" s="60" t="s">
        <v>11</v>
      </c>
      <c r="D19" s="64">
        <f t="shared" si="2"/>
        <v>314</v>
      </c>
      <c r="E19" s="78">
        <f t="shared" si="5"/>
        <v>-2</v>
      </c>
      <c r="F19" s="217"/>
      <c r="G19" s="214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1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0</v>
      </c>
      <c r="S19" s="79">
        <v>0</v>
      </c>
      <c r="T19" s="79">
        <v>1</v>
      </c>
      <c r="U19" s="65">
        <f t="shared" si="4"/>
        <v>-1</v>
      </c>
      <c r="V19" s="195"/>
      <c r="W19" s="67">
        <f>'１月'!D19</f>
        <v>316</v>
      </c>
      <c r="X19" s="212"/>
    </row>
    <row r="20" spans="1:24" ht="22.5" customHeight="1" x14ac:dyDescent="0.15">
      <c r="A20" s="215" t="s">
        <v>7</v>
      </c>
      <c r="B20" s="221">
        <f>SUM(D20+D21)</f>
        <v>731</v>
      </c>
      <c r="C20" s="60" t="s">
        <v>10</v>
      </c>
      <c r="D20" s="64">
        <f t="shared" si="2"/>
        <v>330</v>
      </c>
      <c r="E20" s="78">
        <f t="shared" si="5"/>
        <v>-3</v>
      </c>
      <c r="F20" s="216">
        <f>X20+G20</f>
        <v>380</v>
      </c>
      <c r="G20" s="214">
        <v>-1</v>
      </c>
      <c r="H20" s="79">
        <v>1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1</v>
      </c>
      <c r="O20" s="79">
        <v>0</v>
      </c>
      <c r="P20" s="79">
        <v>0</v>
      </c>
      <c r="Q20" s="83">
        <f t="shared" si="1"/>
        <v>1</v>
      </c>
      <c r="R20" s="78">
        <f t="shared" si="3"/>
        <v>-1</v>
      </c>
      <c r="S20" s="79">
        <v>0</v>
      </c>
      <c r="T20" s="79">
        <v>3</v>
      </c>
      <c r="U20" s="65">
        <f t="shared" si="4"/>
        <v>-3</v>
      </c>
      <c r="V20" s="195" t="s">
        <v>7</v>
      </c>
      <c r="W20" s="67">
        <f>'１月'!D20</f>
        <v>333</v>
      </c>
      <c r="X20" s="211">
        <f>'１月'!F20:F21</f>
        <v>381</v>
      </c>
    </row>
    <row r="21" spans="1:24" ht="22.5" customHeight="1" x14ac:dyDescent="0.15">
      <c r="A21" s="215"/>
      <c r="B21" s="220"/>
      <c r="C21" s="60" t="s">
        <v>11</v>
      </c>
      <c r="D21" s="64">
        <f t="shared" si="2"/>
        <v>401</v>
      </c>
      <c r="E21" s="78">
        <f t="shared" si="5"/>
        <v>-1</v>
      </c>
      <c r="F21" s="217"/>
      <c r="G21" s="214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1</v>
      </c>
      <c r="O21" s="79">
        <v>0</v>
      </c>
      <c r="P21" s="79">
        <v>0</v>
      </c>
      <c r="Q21" s="83">
        <f t="shared" si="1"/>
        <v>1</v>
      </c>
      <c r="R21" s="78">
        <f t="shared" si="3"/>
        <v>-1</v>
      </c>
      <c r="S21" s="79">
        <v>0</v>
      </c>
      <c r="T21" s="79">
        <v>0</v>
      </c>
      <c r="U21" s="65">
        <f t="shared" si="4"/>
        <v>0</v>
      </c>
      <c r="V21" s="195"/>
      <c r="W21" s="67">
        <f>'１月'!D21</f>
        <v>402</v>
      </c>
      <c r="X21" s="212"/>
    </row>
    <row r="22" spans="1:24" ht="22.5" customHeight="1" x14ac:dyDescent="0.15">
      <c r="A22" s="215" t="s">
        <v>8</v>
      </c>
      <c r="B22" s="221">
        <f>SUM(D22+D23)</f>
        <v>3702</v>
      </c>
      <c r="C22" s="60" t="s">
        <v>10</v>
      </c>
      <c r="D22" s="64">
        <f t="shared" si="2"/>
        <v>1696</v>
      </c>
      <c r="E22" s="78">
        <f t="shared" si="5"/>
        <v>-5</v>
      </c>
      <c r="F22" s="216">
        <f>X22+G22</f>
        <v>1538</v>
      </c>
      <c r="G22" s="214">
        <v>1</v>
      </c>
      <c r="H22" s="79">
        <v>4</v>
      </c>
      <c r="I22" s="79">
        <v>0</v>
      </c>
      <c r="J22" s="79">
        <v>3</v>
      </c>
      <c r="K22" s="79">
        <v>0</v>
      </c>
      <c r="L22" s="83">
        <f t="shared" si="0"/>
        <v>3</v>
      </c>
      <c r="M22" s="79">
        <v>3</v>
      </c>
      <c r="N22" s="79">
        <v>2</v>
      </c>
      <c r="O22" s="79">
        <v>0</v>
      </c>
      <c r="P22" s="79">
        <v>0</v>
      </c>
      <c r="Q22" s="83">
        <f t="shared" si="1"/>
        <v>2</v>
      </c>
      <c r="R22" s="78">
        <f t="shared" si="3"/>
        <v>1</v>
      </c>
      <c r="S22" s="79">
        <v>1</v>
      </c>
      <c r="T22" s="79">
        <v>8</v>
      </c>
      <c r="U22" s="65">
        <f t="shared" si="4"/>
        <v>-7</v>
      </c>
      <c r="V22" s="195" t="s">
        <v>8</v>
      </c>
      <c r="W22" s="67">
        <f>'１月'!D22</f>
        <v>1701</v>
      </c>
      <c r="X22" s="211">
        <f>'１月'!F22:F23</f>
        <v>1537</v>
      </c>
    </row>
    <row r="23" spans="1:24" ht="22.5" customHeight="1" x14ac:dyDescent="0.15">
      <c r="A23" s="215"/>
      <c r="B23" s="220"/>
      <c r="C23" s="60" t="s">
        <v>11</v>
      </c>
      <c r="D23" s="64">
        <f t="shared" si="2"/>
        <v>2006</v>
      </c>
      <c r="E23" s="78">
        <f t="shared" si="5"/>
        <v>0</v>
      </c>
      <c r="F23" s="217"/>
      <c r="G23" s="214"/>
      <c r="H23" s="79">
        <v>6</v>
      </c>
      <c r="I23" s="79">
        <v>0</v>
      </c>
      <c r="J23" s="79">
        <v>7</v>
      </c>
      <c r="K23" s="79">
        <v>0</v>
      </c>
      <c r="L23" s="83">
        <f t="shared" si="0"/>
        <v>7</v>
      </c>
      <c r="M23" s="79">
        <v>8</v>
      </c>
      <c r="N23" s="79">
        <v>2</v>
      </c>
      <c r="O23" s="79">
        <v>1</v>
      </c>
      <c r="P23" s="79">
        <v>0</v>
      </c>
      <c r="Q23" s="83">
        <f t="shared" si="1"/>
        <v>3</v>
      </c>
      <c r="R23" s="78">
        <f t="shared" si="3"/>
        <v>4</v>
      </c>
      <c r="S23" s="79">
        <v>3</v>
      </c>
      <c r="T23" s="79">
        <v>5</v>
      </c>
      <c r="U23" s="65">
        <f t="shared" si="4"/>
        <v>-2</v>
      </c>
      <c r="V23" s="195"/>
      <c r="W23" s="67">
        <f>'１月'!D23</f>
        <v>2006</v>
      </c>
      <c r="X23" s="212"/>
    </row>
    <row r="24" spans="1:24" ht="22.5" customHeight="1" x14ac:dyDescent="0.15">
      <c r="A24" s="215" t="s">
        <v>9</v>
      </c>
      <c r="B24" s="221">
        <f>SUM(D24+D25)</f>
        <v>8262</v>
      </c>
      <c r="C24" s="60" t="s">
        <v>10</v>
      </c>
      <c r="D24" s="64">
        <f t="shared" si="2"/>
        <v>3963</v>
      </c>
      <c r="E24" s="78">
        <f t="shared" si="5"/>
        <v>-8</v>
      </c>
      <c r="F24" s="216">
        <f>X24+G24</f>
        <v>3682</v>
      </c>
      <c r="G24" s="214">
        <v>1</v>
      </c>
      <c r="H24" s="79">
        <v>3</v>
      </c>
      <c r="I24" s="79">
        <v>5</v>
      </c>
      <c r="J24" s="79">
        <v>3</v>
      </c>
      <c r="K24" s="79">
        <v>2</v>
      </c>
      <c r="L24" s="83">
        <f t="shared" si="0"/>
        <v>10</v>
      </c>
      <c r="M24" s="79">
        <v>5</v>
      </c>
      <c r="N24" s="79">
        <v>3</v>
      </c>
      <c r="O24" s="79">
        <v>4</v>
      </c>
      <c r="P24" s="79">
        <v>0</v>
      </c>
      <c r="Q24" s="83">
        <f t="shared" si="1"/>
        <v>7</v>
      </c>
      <c r="R24" s="78">
        <f t="shared" si="3"/>
        <v>3</v>
      </c>
      <c r="S24" s="79">
        <v>1</v>
      </c>
      <c r="T24" s="79">
        <v>10</v>
      </c>
      <c r="U24" s="65">
        <f t="shared" si="4"/>
        <v>-9</v>
      </c>
      <c r="V24" s="195" t="s">
        <v>9</v>
      </c>
      <c r="W24" s="67">
        <f>'１月'!D24</f>
        <v>3971</v>
      </c>
      <c r="X24" s="211">
        <f>'１月'!F24:F25</f>
        <v>3681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2"/>
        <v>4299</v>
      </c>
      <c r="E25" s="80">
        <f t="shared" si="5"/>
        <v>-9</v>
      </c>
      <c r="F25" s="231"/>
      <c r="G25" s="230"/>
      <c r="H25" s="81">
        <v>5</v>
      </c>
      <c r="I25" s="81">
        <v>3</v>
      </c>
      <c r="J25" s="81">
        <v>3</v>
      </c>
      <c r="K25" s="81">
        <v>0</v>
      </c>
      <c r="L25" s="70">
        <f t="shared" si="0"/>
        <v>6</v>
      </c>
      <c r="M25" s="81">
        <v>9</v>
      </c>
      <c r="N25" s="81">
        <v>2</v>
      </c>
      <c r="O25" s="81">
        <v>2</v>
      </c>
      <c r="P25" s="81">
        <v>0</v>
      </c>
      <c r="Q25" s="70">
        <f t="shared" si="1"/>
        <v>4</v>
      </c>
      <c r="R25" s="80">
        <f t="shared" si="3"/>
        <v>2</v>
      </c>
      <c r="S25" s="81">
        <v>0</v>
      </c>
      <c r="T25" s="81">
        <v>7</v>
      </c>
      <c r="U25" s="71">
        <f t="shared" si="4"/>
        <v>-7</v>
      </c>
      <c r="V25" s="202"/>
      <c r="W25" s="72">
        <f>'１月'!D25</f>
        <v>4308</v>
      </c>
      <c r="X25" s="213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tabSelected="1"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M11" sqref="M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8" t="s">
        <v>21</v>
      </c>
      <c r="C1" s="238"/>
      <c r="D1" s="238"/>
      <c r="E1" s="238"/>
      <c r="F1" s="76"/>
      <c r="G1" s="3"/>
    </row>
    <row r="2" spans="1:24" ht="22.5" customHeight="1" thickBot="1" x14ac:dyDescent="0.2">
      <c r="B2" s="239" t="s">
        <v>98</v>
      </c>
      <c r="C2" s="239"/>
      <c r="D2" s="239"/>
      <c r="E2" s="239"/>
      <c r="F2" s="2"/>
      <c r="G2" s="2"/>
      <c r="K2" s="232" t="s">
        <v>102</v>
      </c>
      <c r="L2" s="232"/>
      <c r="M2" s="232"/>
      <c r="O2" s="232" t="s">
        <v>22</v>
      </c>
      <c r="P2" s="232"/>
      <c r="Q2" s="232"/>
      <c r="R2" s="232"/>
      <c r="S2" s="10">
        <f>B6/F6</f>
        <v>2.2250396936583545</v>
      </c>
      <c r="T2" t="s">
        <v>23</v>
      </c>
      <c r="V2" t="s">
        <v>54</v>
      </c>
    </row>
    <row r="3" spans="1:24" ht="22.5" customHeight="1" x14ac:dyDescent="0.15">
      <c r="A3" s="253"/>
      <c r="B3" s="235" t="s">
        <v>58</v>
      </c>
      <c r="C3" s="240" t="s">
        <v>59</v>
      </c>
      <c r="D3" s="241"/>
      <c r="E3" s="256" t="s">
        <v>78</v>
      </c>
      <c r="F3" s="246" t="s">
        <v>53</v>
      </c>
      <c r="G3" s="246" t="s">
        <v>79</v>
      </c>
      <c r="H3" s="251" t="s">
        <v>76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 t="s">
        <v>77</v>
      </c>
      <c r="T3" s="251"/>
      <c r="U3" s="252"/>
      <c r="V3" s="196"/>
      <c r="W3" s="203" t="s">
        <v>55</v>
      </c>
      <c r="X3" s="204"/>
    </row>
    <row r="4" spans="1:24" ht="22.5" customHeight="1" x14ac:dyDescent="0.15">
      <c r="A4" s="254"/>
      <c r="B4" s="236"/>
      <c r="C4" s="242"/>
      <c r="D4" s="243"/>
      <c r="E4" s="257"/>
      <c r="F4" s="247"/>
      <c r="G4" s="247"/>
      <c r="H4" s="233" t="s">
        <v>75</v>
      </c>
      <c r="I4" s="233"/>
      <c r="J4" s="233"/>
      <c r="K4" s="233"/>
      <c r="L4" s="233" t="s">
        <v>16</v>
      </c>
      <c r="M4" s="233" t="s">
        <v>74</v>
      </c>
      <c r="N4" s="233"/>
      <c r="O4" s="233"/>
      <c r="P4" s="233"/>
      <c r="Q4" s="233" t="s">
        <v>16</v>
      </c>
      <c r="R4" s="257" t="s">
        <v>20</v>
      </c>
      <c r="S4" s="233" t="s">
        <v>17</v>
      </c>
      <c r="T4" s="233" t="s">
        <v>18</v>
      </c>
      <c r="U4" s="249" t="s">
        <v>19</v>
      </c>
      <c r="V4" s="197"/>
      <c r="W4" s="205" t="s">
        <v>58</v>
      </c>
      <c r="X4" s="207" t="s">
        <v>53</v>
      </c>
    </row>
    <row r="5" spans="1:24" ht="22.5" customHeight="1" thickBot="1" x14ac:dyDescent="0.2">
      <c r="A5" s="255"/>
      <c r="B5" s="237"/>
      <c r="C5" s="244"/>
      <c r="D5" s="245"/>
      <c r="E5" s="258"/>
      <c r="F5" s="248"/>
      <c r="G5" s="248"/>
      <c r="H5" s="11" t="s">
        <v>12</v>
      </c>
      <c r="I5" s="11" t="s">
        <v>13</v>
      </c>
      <c r="J5" s="11" t="s">
        <v>14</v>
      </c>
      <c r="K5" s="11" t="s">
        <v>15</v>
      </c>
      <c r="L5" s="234"/>
      <c r="M5" s="11" t="s">
        <v>12</v>
      </c>
      <c r="N5" s="11" t="s">
        <v>13</v>
      </c>
      <c r="O5" s="11" t="s">
        <v>14</v>
      </c>
      <c r="P5" s="11" t="s">
        <v>15</v>
      </c>
      <c r="Q5" s="234"/>
      <c r="R5" s="234"/>
      <c r="S5" s="234"/>
      <c r="T5" s="234"/>
      <c r="U5" s="250"/>
      <c r="V5" s="198"/>
      <c r="W5" s="206"/>
      <c r="X5" s="208"/>
    </row>
    <row r="6" spans="1:24" ht="22.5" customHeight="1" x14ac:dyDescent="0.15">
      <c r="A6" s="222" t="s">
        <v>0</v>
      </c>
      <c r="B6" s="219">
        <f>SUM(D6+D7)</f>
        <v>47647</v>
      </c>
      <c r="C6" s="57" t="s">
        <v>10</v>
      </c>
      <c r="D6" s="82">
        <f>SUMIF(C8:C44,"男",D8:D44)</f>
        <v>22426</v>
      </c>
      <c r="E6" s="78">
        <f>H6+I6+J6+K6-M6-N6-O6-P6+S6-T6</f>
        <v>-17</v>
      </c>
      <c r="F6" s="227">
        <f>X6+G6</f>
        <v>21414</v>
      </c>
      <c r="G6" s="227">
        <f>SUM(G8:G25)</f>
        <v>-23</v>
      </c>
      <c r="H6" s="82">
        <f>SUMIF(C8:C44,"男",H8:H44)</f>
        <v>42</v>
      </c>
      <c r="I6" s="82">
        <f>SUMIF(C8:C44,"男",I8:I44)</f>
        <v>21</v>
      </c>
      <c r="J6" s="82">
        <f>SUMIF(C8:C44,"男",J8:J44)</f>
        <v>35</v>
      </c>
      <c r="K6" s="82">
        <f>SUMIF(C8:C44,"男",K8:K44)</f>
        <v>0</v>
      </c>
      <c r="L6" s="82">
        <f>SUM(I6:K6)</f>
        <v>56</v>
      </c>
      <c r="M6" s="82">
        <f>SUMIF(C8:C44,"男",M8:M44)</f>
        <v>42</v>
      </c>
      <c r="N6" s="82">
        <f>SUMIF(C8:C44,"男",N8:N44)</f>
        <v>21</v>
      </c>
      <c r="O6" s="82">
        <f>SUMIF(C8:C44,"男",O8:O44)</f>
        <v>20</v>
      </c>
      <c r="P6" s="82">
        <f>SUMIF(C8:C44,"男",P8:P44)</f>
        <v>2</v>
      </c>
      <c r="Q6" s="82">
        <f>SUM(N6:P6)</f>
        <v>43</v>
      </c>
      <c r="R6" s="82">
        <f>SUM(L6-Q6)</f>
        <v>13</v>
      </c>
      <c r="S6" s="82">
        <f>SUMIF(C8:C44,"男",S8:S44)</f>
        <v>7</v>
      </c>
      <c r="T6" s="82">
        <f>SUMIF(C8:C44,"男",T8:T44)</f>
        <v>37</v>
      </c>
      <c r="U6" s="58">
        <f>SUM(S6-T6)</f>
        <v>-30</v>
      </c>
      <c r="V6" s="199" t="s">
        <v>0</v>
      </c>
      <c r="W6" s="59">
        <f>SUMIF(C8:C25,"男",W8:W25)</f>
        <v>22443</v>
      </c>
      <c r="X6" s="209">
        <f>SUM(X8:X25)</f>
        <v>21437</v>
      </c>
    </row>
    <row r="7" spans="1:24" ht="22.5" customHeight="1" x14ac:dyDescent="0.15">
      <c r="A7" s="223"/>
      <c r="B7" s="220"/>
      <c r="C7" s="60" t="s">
        <v>11</v>
      </c>
      <c r="D7" s="78">
        <f>SUMIF(C8:C45,"女",D8:D45)</f>
        <v>25221</v>
      </c>
      <c r="E7" s="78">
        <f>H7+I7+J7+K7-M7-N7-O7-P7+S7-T7</f>
        <v>-24</v>
      </c>
      <c r="F7" s="228"/>
      <c r="G7" s="228"/>
      <c r="H7" s="83">
        <f>SUMIF(C8:C45,"女",H8:H45)</f>
        <v>54</v>
      </c>
      <c r="I7" s="83">
        <f>SUMIF(C8:C45,"女",I8:I45)</f>
        <v>20</v>
      </c>
      <c r="J7" s="83">
        <f>SUMIF(C8:C45,"女",J8:J45)</f>
        <v>20</v>
      </c>
      <c r="K7" s="83">
        <f>SUMIF(C8:C45,"女",K8:K45)</f>
        <v>0</v>
      </c>
      <c r="L7" s="83">
        <f t="shared" ref="L7:L25" si="0">SUM(I7:K7)</f>
        <v>40</v>
      </c>
      <c r="M7" s="83">
        <f>SUMIF(C8:C45,"女",M8:M45)</f>
        <v>54</v>
      </c>
      <c r="N7" s="83">
        <f>SUMIF(C8:C45,"女",N8:N45)</f>
        <v>21</v>
      </c>
      <c r="O7" s="83">
        <f>SUMIF(C8:C45,"女",O8:O45)</f>
        <v>11</v>
      </c>
      <c r="P7" s="83">
        <f>SUMIF(C8:C45,"女",P8:P45)</f>
        <v>1</v>
      </c>
      <c r="Q7" s="83">
        <f t="shared" ref="Q7:Q29" si="1">SUM(N7:P7)</f>
        <v>33</v>
      </c>
      <c r="R7" s="78">
        <f>SUM(L7-Q7)</f>
        <v>7</v>
      </c>
      <c r="S7" s="78">
        <f>SUMIF(C8:C45,"女",S8:S45)</f>
        <v>11</v>
      </c>
      <c r="T7" s="78">
        <f>SUMIF(C8:C44,"女",T8:T45)</f>
        <v>42</v>
      </c>
      <c r="U7" s="61">
        <f>SUM(S7-T7)</f>
        <v>-31</v>
      </c>
      <c r="V7" s="200"/>
      <c r="W7" s="62">
        <f>SUMIF(C8:C25,"女",W8:W25)</f>
        <v>25245</v>
      </c>
      <c r="X7" s="210"/>
    </row>
    <row r="8" spans="1:24" ht="22.5" customHeight="1" x14ac:dyDescent="0.15">
      <c r="A8" s="224" t="s">
        <v>1</v>
      </c>
      <c r="B8" s="221">
        <f>SUM(D8+D9)</f>
        <v>5212</v>
      </c>
      <c r="C8" s="63" t="s">
        <v>10</v>
      </c>
      <c r="D8" s="64">
        <f>E8+W8</f>
        <v>2372</v>
      </c>
      <c r="E8" s="78">
        <f>H8+I8+J8+K8-M8-N8-O8-P8+S8-T8</f>
        <v>-6</v>
      </c>
      <c r="F8" s="229">
        <f>X8+G8</f>
        <v>2214</v>
      </c>
      <c r="G8" s="226">
        <v>-9</v>
      </c>
      <c r="H8" s="84">
        <v>4</v>
      </c>
      <c r="I8" s="84">
        <v>2</v>
      </c>
      <c r="J8" s="84">
        <v>3</v>
      </c>
      <c r="K8" s="84">
        <v>0</v>
      </c>
      <c r="L8" s="78">
        <f t="shared" si="0"/>
        <v>5</v>
      </c>
      <c r="M8" s="84">
        <v>4</v>
      </c>
      <c r="N8" s="84">
        <v>2</v>
      </c>
      <c r="O8" s="84">
        <v>5</v>
      </c>
      <c r="P8" s="84">
        <v>0</v>
      </c>
      <c r="Q8" s="78">
        <f t="shared" si="1"/>
        <v>7</v>
      </c>
      <c r="R8" s="78">
        <f>SUM(L8-Q8)</f>
        <v>-2</v>
      </c>
      <c r="S8" s="84">
        <v>1</v>
      </c>
      <c r="T8" s="84">
        <v>5</v>
      </c>
      <c r="U8" s="65">
        <f>SUM(S8-T8)</f>
        <v>-4</v>
      </c>
      <c r="V8" s="201" t="s">
        <v>1</v>
      </c>
      <c r="W8" s="66">
        <f>'２月'!D8</f>
        <v>2378</v>
      </c>
      <c r="X8" s="212">
        <f>'２月'!F8:F9</f>
        <v>2223</v>
      </c>
    </row>
    <row r="9" spans="1:24" ht="22.5" customHeight="1" x14ac:dyDescent="0.15">
      <c r="A9" s="215"/>
      <c r="B9" s="220"/>
      <c r="C9" s="60" t="s">
        <v>11</v>
      </c>
      <c r="D9" s="64">
        <f t="shared" ref="D9:D25" si="2">E9+W9</f>
        <v>2840</v>
      </c>
      <c r="E9" s="78">
        <f>H9+I9+J9+K9-M9-N9-O9-P9+S9-T9</f>
        <v>-9</v>
      </c>
      <c r="F9" s="217"/>
      <c r="G9" s="214"/>
      <c r="H9" s="79">
        <v>6</v>
      </c>
      <c r="I9" s="79">
        <v>0</v>
      </c>
      <c r="J9" s="79">
        <v>1</v>
      </c>
      <c r="K9" s="150">
        <v>0</v>
      </c>
      <c r="L9" s="83">
        <f t="shared" si="0"/>
        <v>1</v>
      </c>
      <c r="M9" s="79">
        <v>9</v>
      </c>
      <c r="N9" s="79">
        <v>2</v>
      </c>
      <c r="O9" s="79">
        <v>1</v>
      </c>
      <c r="P9" s="79">
        <v>0</v>
      </c>
      <c r="Q9" s="83">
        <f t="shared" si="1"/>
        <v>3</v>
      </c>
      <c r="R9" s="78">
        <f t="shared" ref="R9:R25" si="3">SUM(L9-Q9)</f>
        <v>-2</v>
      </c>
      <c r="S9" s="79">
        <v>1</v>
      </c>
      <c r="T9" s="79">
        <v>5</v>
      </c>
      <c r="U9" s="65">
        <f t="shared" ref="U9:U25" si="4">SUM(S9-T9)</f>
        <v>-4</v>
      </c>
      <c r="V9" s="195"/>
      <c r="W9" s="66">
        <f>'２月'!D9</f>
        <v>2849</v>
      </c>
      <c r="X9" s="259"/>
    </row>
    <row r="10" spans="1:24" ht="22.5" customHeight="1" x14ac:dyDescent="0.15">
      <c r="A10" s="215" t="s">
        <v>2</v>
      </c>
      <c r="B10" s="221">
        <f>SUM(D10+D11)</f>
        <v>17634</v>
      </c>
      <c r="C10" s="60" t="s">
        <v>10</v>
      </c>
      <c r="D10" s="64">
        <f t="shared" si="2"/>
        <v>8271</v>
      </c>
      <c r="E10" s="78">
        <f t="shared" ref="E10:E25" si="5">H10+I10+J10+K10-M10-N10-O10-P10+S10-T10</f>
        <v>-4</v>
      </c>
      <c r="F10" s="216">
        <f>X10+G10</f>
        <v>7996</v>
      </c>
      <c r="G10" s="214">
        <v>-2</v>
      </c>
      <c r="H10" s="79">
        <v>22</v>
      </c>
      <c r="I10" s="79">
        <v>7</v>
      </c>
      <c r="J10" s="79">
        <v>4</v>
      </c>
      <c r="K10" s="150">
        <v>0</v>
      </c>
      <c r="L10" s="83">
        <f t="shared" si="0"/>
        <v>11</v>
      </c>
      <c r="M10" s="79">
        <v>19</v>
      </c>
      <c r="N10" s="79">
        <v>4</v>
      </c>
      <c r="O10" s="79">
        <v>7</v>
      </c>
      <c r="P10" s="79">
        <v>0</v>
      </c>
      <c r="Q10" s="83">
        <f t="shared" si="1"/>
        <v>11</v>
      </c>
      <c r="R10" s="78">
        <f t="shared" si="3"/>
        <v>0</v>
      </c>
      <c r="S10" s="79">
        <v>4</v>
      </c>
      <c r="T10" s="79">
        <v>11</v>
      </c>
      <c r="U10" s="65">
        <f t="shared" si="4"/>
        <v>-7</v>
      </c>
      <c r="V10" s="195" t="s">
        <v>2</v>
      </c>
      <c r="W10" s="67">
        <f>'２月'!D10</f>
        <v>8275</v>
      </c>
      <c r="X10" s="212">
        <f>'２月'!F10:F11</f>
        <v>7998</v>
      </c>
    </row>
    <row r="11" spans="1:24" ht="22.5" customHeight="1" x14ac:dyDescent="0.15">
      <c r="A11" s="215"/>
      <c r="B11" s="220"/>
      <c r="C11" s="60" t="s">
        <v>11</v>
      </c>
      <c r="D11" s="64">
        <f t="shared" si="2"/>
        <v>9363</v>
      </c>
      <c r="E11" s="78">
        <f t="shared" si="5"/>
        <v>2</v>
      </c>
      <c r="F11" s="217"/>
      <c r="G11" s="214"/>
      <c r="H11" s="79">
        <v>28</v>
      </c>
      <c r="I11" s="79">
        <v>10</v>
      </c>
      <c r="J11" s="79">
        <v>5</v>
      </c>
      <c r="K11" s="150">
        <v>0</v>
      </c>
      <c r="L11" s="83">
        <f t="shared" si="0"/>
        <v>15</v>
      </c>
      <c r="M11" s="79">
        <v>20</v>
      </c>
      <c r="N11" s="79">
        <v>8</v>
      </c>
      <c r="O11" s="79">
        <v>8</v>
      </c>
      <c r="P11" s="79">
        <v>0</v>
      </c>
      <c r="Q11" s="83">
        <f t="shared" si="1"/>
        <v>16</v>
      </c>
      <c r="R11" s="78">
        <f t="shared" si="3"/>
        <v>-1</v>
      </c>
      <c r="S11" s="79">
        <v>8</v>
      </c>
      <c r="T11" s="79">
        <v>13</v>
      </c>
      <c r="U11" s="65">
        <f t="shared" si="4"/>
        <v>-5</v>
      </c>
      <c r="V11" s="195"/>
      <c r="W11" s="67">
        <f>'２月'!D11</f>
        <v>9361</v>
      </c>
      <c r="X11" s="259"/>
    </row>
    <row r="12" spans="1:24" ht="22.5" customHeight="1" x14ac:dyDescent="0.15">
      <c r="A12" s="215" t="s">
        <v>3</v>
      </c>
      <c r="B12" s="221">
        <f>SUM(D12+D13)</f>
        <v>4379</v>
      </c>
      <c r="C12" s="60" t="s">
        <v>10</v>
      </c>
      <c r="D12" s="64">
        <f t="shared" si="2"/>
        <v>2019</v>
      </c>
      <c r="E12" s="78">
        <f t="shared" si="5"/>
        <v>3</v>
      </c>
      <c r="F12" s="216">
        <f>X12+G12</f>
        <v>2269</v>
      </c>
      <c r="G12" s="214">
        <v>-5</v>
      </c>
      <c r="H12" s="79">
        <v>5</v>
      </c>
      <c r="I12" s="79">
        <v>2</v>
      </c>
      <c r="J12" s="79">
        <v>2</v>
      </c>
      <c r="K12" s="150">
        <v>0</v>
      </c>
      <c r="L12" s="83">
        <f t="shared" si="0"/>
        <v>4</v>
      </c>
      <c r="M12" s="79">
        <v>3</v>
      </c>
      <c r="N12" s="79">
        <v>2</v>
      </c>
      <c r="O12" s="79">
        <v>2</v>
      </c>
      <c r="P12" s="79">
        <v>0</v>
      </c>
      <c r="Q12" s="83">
        <f t="shared" si="1"/>
        <v>4</v>
      </c>
      <c r="R12" s="78">
        <f t="shared" si="3"/>
        <v>0</v>
      </c>
      <c r="S12" s="79">
        <v>1</v>
      </c>
      <c r="T12" s="79">
        <v>0</v>
      </c>
      <c r="U12" s="65">
        <f t="shared" si="4"/>
        <v>1</v>
      </c>
      <c r="V12" s="195" t="s">
        <v>3</v>
      </c>
      <c r="W12" s="67">
        <f>'２月'!D12</f>
        <v>2016</v>
      </c>
      <c r="X12" s="212">
        <f>'２月'!F12:F13</f>
        <v>2274</v>
      </c>
    </row>
    <row r="13" spans="1:24" ht="22.5" customHeight="1" x14ac:dyDescent="0.15">
      <c r="A13" s="215"/>
      <c r="B13" s="220"/>
      <c r="C13" s="60" t="s">
        <v>11</v>
      </c>
      <c r="D13" s="64">
        <f t="shared" si="2"/>
        <v>2360</v>
      </c>
      <c r="E13" s="78">
        <f t="shared" si="5"/>
        <v>-3</v>
      </c>
      <c r="F13" s="217"/>
      <c r="G13" s="214"/>
      <c r="H13" s="79">
        <v>4</v>
      </c>
      <c r="I13" s="79">
        <v>4</v>
      </c>
      <c r="J13" s="79">
        <v>2</v>
      </c>
      <c r="K13" s="150">
        <v>0</v>
      </c>
      <c r="L13" s="83">
        <f t="shared" si="0"/>
        <v>6</v>
      </c>
      <c r="M13" s="79">
        <v>6</v>
      </c>
      <c r="N13" s="79">
        <v>3</v>
      </c>
      <c r="O13" s="79">
        <v>0</v>
      </c>
      <c r="P13" s="79">
        <v>1</v>
      </c>
      <c r="Q13" s="83">
        <f t="shared" si="1"/>
        <v>4</v>
      </c>
      <c r="R13" s="78">
        <f t="shared" si="3"/>
        <v>2</v>
      </c>
      <c r="S13" s="79">
        <v>1</v>
      </c>
      <c r="T13" s="79">
        <v>4</v>
      </c>
      <c r="U13" s="65">
        <f t="shared" si="4"/>
        <v>-3</v>
      </c>
      <c r="V13" s="195"/>
      <c r="W13" s="67">
        <f>'２月'!D13</f>
        <v>2363</v>
      </c>
      <c r="X13" s="259"/>
    </row>
    <row r="14" spans="1:24" ht="22.5" customHeight="1" x14ac:dyDescent="0.15">
      <c r="A14" s="215" t="s">
        <v>4</v>
      </c>
      <c r="B14" s="221">
        <f>SUM(D14+D15)</f>
        <v>4444</v>
      </c>
      <c r="C14" s="60" t="s">
        <v>10</v>
      </c>
      <c r="D14" s="64">
        <f t="shared" si="2"/>
        <v>2154</v>
      </c>
      <c r="E14" s="78">
        <f t="shared" si="5"/>
        <v>-10</v>
      </c>
      <c r="F14" s="216">
        <f>X14+G14</f>
        <v>1663</v>
      </c>
      <c r="G14" s="214">
        <v>-7</v>
      </c>
      <c r="H14" s="79">
        <v>2</v>
      </c>
      <c r="I14" s="79">
        <v>1</v>
      </c>
      <c r="J14" s="79">
        <v>2</v>
      </c>
      <c r="K14" s="150">
        <v>0</v>
      </c>
      <c r="L14" s="83">
        <f t="shared" si="0"/>
        <v>3</v>
      </c>
      <c r="M14" s="79">
        <v>3</v>
      </c>
      <c r="N14" s="79">
        <v>6</v>
      </c>
      <c r="O14" s="79">
        <v>3</v>
      </c>
      <c r="P14" s="79">
        <v>0</v>
      </c>
      <c r="Q14" s="83">
        <f t="shared" si="1"/>
        <v>9</v>
      </c>
      <c r="R14" s="78">
        <f t="shared" si="3"/>
        <v>-6</v>
      </c>
      <c r="S14" s="79">
        <v>0</v>
      </c>
      <c r="T14" s="79">
        <v>3</v>
      </c>
      <c r="U14" s="65">
        <f t="shared" si="4"/>
        <v>-3</v>
      </c>
      <c r="V14" s="195" t="s">
        <v>4</v>
      </c>
      <c r="W14" s="67">
        <f>'２月'!D14</f>
        <v>2164</v>
      </c>
      <c r="X14" s="212">
        <f>'２月'!F14:F15</f>
        <v>1670</v>
      </c>
    </row>
    <row r="15" spans="1:24" ht="22.5" customHeight="1" x14ac:dyDescent="0.15">
      <c r="A15" s="215"/>
      <c r="B15" s="220"/>
      <c r="C15" s="60" t="s">
        <v>11</v>
      </c>
      <c r="D15" s="64">
        <f t="shared" si="2"/>
        <v>2290</v>
      </c>
      <c r="E15" s="78">
        <f t="shared" si="5"/>
        <v>-2</v>
      </c>
      <c r="F15" s="217"/>
      <c r="G15" s="214"/>
      <c r="H15" s="79">
        <v>3</v>
      </c>
      <c r="I15" s="79">
        <v>3</v>
      </c>
      <c r="J15" s="79">
        <v>1</v>
      </c>
      <c r="K15" s="150">
        <v>0</v>
      </c>
      <c r="L15" s="83">
        <f t="shared" si="0"/>
        <v>4</v>
      </c>
      <c r="M15" s="79">
        <v>2</v>
      </c>
      <c r="N15" s="79">
        <v>3</v>
      </c>
      <c r="O15" s="79">
        <v>0</v>
      </c>
      <c r="P15" s="79">
        <v>0</v>
      </c>
      <c r="Q15" s="83">
        <f t="shared" si="1"/>
        <v>3</v>
      </c>
      <c r="R15" s="78">
        <f t="shared" si="3"/>
        <v>1</v>
      </c>
      <c r="S15" s="79">
        <v>0</v>
      </c>
      <c r="T15" s="79">
        <v>4</v>
      </c>
      <c r="U15" s="65">
        <f t="shared" si="4"/>
        <v>-4</v>
      </c>
      <c r="V15" s="195"/>
      <c r="W15" s="67">
        <f>'２月'!D15</f>
        <v>2292</v>
      </c>
      <c r="X15" s="259"/>
    </row>
    <row r="16" spans="1:24" ht="22.5" customHeight="1" x14ac:dyDescent="0.15">
      <c r="A16" s="215" t="s">
        <v>5</v>
      </c>
      <c r="B16" s="221">
        <f>SUM(D16+D17)</f>
        <v>2664</v>
      </c>
      <c r="C16" s="60" t="s">
        <v>10</v>
      </c>
      <c r="D16" s="64">
        <f t="shared" si="2"/>
        <v>1304</v>
      </c>
      <c r="E16" s="78">
        <f t="shared" si="5"/>
        <v>6</v>
      </c>
      <c r="F16" s="216">
        <f>X16+G16</f>
        <v>1352</v>
      </c>
      <c r="G16" s="214">
        <v>5</v>
      </c>
      <c r="H16" s="79">
        <v>2</v>
      </c>
      <c r="I16" s="79">
        <v>5</v>
      </c>
      <c r="J16" s="79">
        <v>6</v>
      </c>
      <c r="K16" s="150">
        <v>0</v>
      </c>
      <c r="L16" s="83">
        <f t="shared" si="0"/>
        <v>11</v>
      </c>
      <c r="M16" s="79">
        <v>3</v>
      </c>
      <c r="N16" s="79">
        <v>1</v>
      </c>
      <c r="O16" s="79">
        <v>1</v>
      </c>
      <c r="P16" s="79">
        <v>0</v>
      </c>
      <c r="Q16" s="83">
        <f t="shared" si="1"/>
        <v>2</v>
      </c>
      <c r="R16" s="78">
        <f t="shared" si="3"/>
        <v>9</v>
      </c>
      <c r="S16" s="79">
        <v>0</v>
      </c>
      <c r="T16" s="79">
        <v>2</v>
      </c>
      <c r="U16" s="65">
        <f t="shared" si="4"/>
        <v>-2</v>
      </c>
      <c r="V16" s="195" t="s">
        <v>5</v>
      </c>
      <c r="W16" s="67">
        <f>'２月'!D16</f>
        <v>1298</v>
      </c>
      <c r="X16" s="212">
        <f>'２月'!F16:F17</f>
        <v>1347</v>
      </c>
    </row>
    <row r="17" spans="1:24" ht="22.5" customHeight="1" x14ac:dyDescent="0.15">
      <c r="A17" s="215"/>
      <c r="B17" s="220"/>
      <c r="C17" s="60" t="s">
        <v>11</v>
      </c>
      <c r="D17" s="64">
        <f t="shared" si="2"/>
        <v>1360</v>
      </c>
      <c r="E17" s="78">
        <f t="shared" si="5"/>
        <v>0</v>
      </c>
      <c r="F17" s="217"/>
      <c r="G17" s="214"/>
      <c r="H17" s="79">
        <v>3</v>
      </c>
      <c r="I17" s="79">
        <v>1</v>
      </c>
      <c r="J17" s="79">
        <v>1</v>
      </c>
      <c r="K17" s="150">
        <v>0</v>
      </c>
      <c r="L17" s="83">
        <f t="shared" si="0"/>
        <v>2</v>
      </c>
      <c r="M17" s="79">
        <v>2</v>
      </c>
      <c r="N17" s="79">
        <v>0</v>
      </c>
      <c r="O17" s="79">
        <v>1</v>
      </c>
      <c r="P17" s="79">
        <v>0</v>
      </c>
      <c r="Q17" s="83">
        <f t="shared" si="1"/>
        <v>1</v>
      </c>
      <c r="R17" s="78">
        <f t="shared" si="3"/>
        <v>1</v>
      </c>
      <c r="S17" s="79">
        <v>0</v>
      </c>
      <c r="T17" s="79">
        <v>2</v>
      </c>
      <c r="U17" s="65">
        <f t="shared" si="4"/>
        <v>-2</v>
      </c>
      <c r="V17" s="195"/>
      <c r="W17" s="67">
        <f>'２月'!D17</f>
        <v>1360</v>
      </c>
      <c r="X17" s="259"/>
    </row>
    <row r="18" spans="1:24" ht="22.5" customHeight="1" x14ac:dyDescent="0.15">
      <c r="A18" s="215" t="s">
        <v>6</v>
      </c>
      <c r="B18" s="221">
        <f>SUM(D18+D19)</f>
        <v>635</v>
      </c>
      <c r="C18" s="60" t="s">
        <v>10</v>
      </c>
      <c r="D18" s="64">
        <f t="shared" si="2"/>
        <v>321</v>
      </c>
      <c r="E18" s="78">
        <f t="shared" si="5"/>
        <v>-2</v>
      </c>
      <c r="F18" s="216">
        <f>X18+G18</f>
        <v>325</v>
      </c>
      <c r="G18" s="214">
        <v>0</v>
      </c>
      <c r="H18" s="79">
        <v>0</v>
      </c>
      <c r="I18" s="79">
        <v>0</v>
      </c>
      <c r="J18" s="79">
        <v>0</v>
      </c>
      <c r="K18" s="150">
        <v>0</v>
      </c>
      <c r="L18" s="83">
        <f t="shared" si="0"/>
        <v>0</v>
      </c>
      <c r="M18" s="79">
        <v>0</v>
      </c>
      <c r="N18" s="79">
        <v>1</v>
      </c>
      <c r="O18" s="79">
        <v>0</v>
      </c>
      <c r="P18" s="79">
        <v>0</v>
      </c>
      <c r="Q18" s="83">
        <f t="shared" si="1"/>
        <v>1</v>
      </c>
      <c r="R18" s="78">
        <f t="shared" si="3"/>
        <v>-1</v>
      </c>
      <c r="S18" s="79">
        <v>0</v>
      </c>
      <c r="T18" s="79">
        <v>1</v>
      </c>
      <c r="U18" s="65">
        <f t="shared" si="4"/>
        <v>-1</v>
      </c>
      <c r="V18" s="195" t="s">
        <v>6</v>
      </c>
      <c r="W18" s="67">
        <f>'２月'!D18</f>
        <v>323</v>
      </c>
      <c r="X18" s="212">
        <f>'２月'!F18:F19</f>
        <v>325</v>
      </c>
    </row>
    <row r="19" spans="1:24" ht="22.5" customHeight="1" x14ac:dyDescent="0.15">
      <c r="A19" s="215"/>
      <c r="B19" s="220"/>
      <c r="C19" s="60" t="s">
        <v>11</v>
      </c>
      <c r="D19" s="64">
        <f t="shared" si="2"/>
        <v>314</v>
      </c>
      <c r="E19" s="78">
        <f t="shared" si="5"/>
        <v>0</v>
      </c>
      <c r="F19" s="217"/>
      <c r="G19" s="214"/>
      <c r="H19" s="79">
        <v>0</v>
      </c>
      <c r="I19" s="79">
        <v>0</v>
      </c>
      <c r="J19" s="79">
        <v>0</v>
      </c>
      <c r="K19" s="150">
        <v>0</v>
      </c>
      <c r="L19" s="83">
        <f t="shared" si="0"/>
        <v>0</v>
      </c>
      <c r="M19" s="79">
        <v>0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0</v>
      </c>
      <c r="S19" s="79">
        <v>0</v>
      </c>
      <c r="T19" s="79">
        <v>0</v>
      </c>
      <c r="U19" s="65">
        <f t="shared" si="4"/>
        <v>0</v>
      </c>
      <c r="V19" s="195"/>
      <c r="W19" s="67">
        <f>'２月'!D19</f>
        <v>314</v>
      </c>
      <c r="X19" s="259"/>
    </row>
    <row r="20" spans="1:24" ht="22.5" customHeight="1" x14ac:dyDescent="0.15">
      <c r="A20" s="215" t="s">
        <v>7</v>
      </c>
      <c r="B20" s="221">
        <f>SUM(D20+D21)</f>
        <v>726</v>
      </c>
      <c r="C20" s="60" t="s">
        <v>10</v>
      </c>
      <c r="D20" s="64">
        <f t="shared" si="2"/>
        <v>328</v>
      </c>
      <c r="E20" s="78">
        <f t="shared" si="5"/>
        <v>-2</v>
      </c>
      <c r="F20" s="216">
        <f>X20+G20</f>
        <v>377</v>
      </c>
      <c r="G20" s="214">
        <v>-3</v>
      </c>
      <c r="H20" s="79">
        <v>1</v>
      </c>
      <c r="I20" s="79">
        <v>1</v>
      </c>
      <c r="J20" s="79">
        <v>0</v>
      </c>
      <c r="K20" s="150">
        <v>0</v>
      </c>
      <c r="L20" s="83">
        <f t="shared" si="0"/>
        <v>1</v>
      </c>
      <c r="M20" s="79">
        <v>1</v>
      </c>
      <c r="N20" s="79">
        <v>2</v>
      </c>
      <c r="O20" s="79">
        <v>0</v>
      </c>
      <c r="P20" s="79">
        <v>0</v>
      </c>
      <c r="Q20" s="83">
        <f t="shared" si="1"/>
        <v>2</v>
      </c>
      <c r="R20" s="78">
        <f t="shared" si="3"/>
        <v>-1</v>
      </c>
      <c r="S20" s="79">
        <v>0</v>
      </c>
      <c r="T20" s="79">
        <v>1</v>
      </c>
      <c r="U20" s="65">
        <f t="shared" si="4"/>
        <v>-1</v>
      </c>
      <c r="V20" s="195" t="s">
        <v>7</v>
      </c>
      <c r="W20" s="67">
        <f>'２月'!D20</f>
        <v>330</v>
      </c>
      <c r="X20" s="212">
        <f>'２月'!F20:F21</f>
        <v>380</v>
      </c>
    </row>
    <row r="21" spans="1:24" ht="22.5" customHeight="1" x14ac:dyDescent="0.15">
      <c r="A21" s="215"/>
      <c r="B21" s="220"/>
      <c r="C21" s="60" t="s">
        <v>11</v>
      </c>
      <c r="D21" s="64">
        <f t="shared" si="2"/>
        <v>398</v>
      </c>
      <c r="E21" s="78">
        <f t="shared" si="5"/>
        <v>-3</v>
      </c>
      <c r="F21" s="217"/>
      <c r="G21" s="214"/>
      <c r="H21" s="79">
        <v>1</v>
      </c>
      <c r="I21" s="79">
        <v>0</v>
      </c>
      <c r="J21" s="79">
        <v>0</v>
      </c>
      <c r="K21" s="150">
        <v>0</v>
      </c>
      <c r="L21" s="83">
        <f t="shared" si="0"/>
        <v>0</v>
      </c>
      <c r="M21" s="79">
        <v>2</v>
      </c>
      <c r="N21" s="79">
        <v>1</v>
      </c>
      <c r="O21" s="79">
        <v>0</v>
      </c>
      <c r="P21" s="79">
        <v>0</v>
      </c>
      <c r="Q21" s="83">
        <f t="shared" si="1"/>
        <v>1</v>
      </c>
      <c r="R21" s="78">
        <f t="shared" si="3"/>
        <v>-1</v>
      </c>
      <c r="S21" s="79">
        <v>0</v>
      </c>
      <c r="T21" s="79">
        <v>1</v>
      </c>
      <c r="U21" s="65">
        <f t="shared" si="4"/>
        <v>-1</v>
      </c>
      <c r="V21" s="195"/>
      <c r="W21" s="67">
        <f>'２月'!D21</f>
        <v>401</v>
      </c>
      <c r="X21" s="259"/>
    </row>
    <row r="22" spans="1:24" ht="22.5" customHeight="1" x14ac:dyDescent="0.15">
      <c r="A22" s="215" t="s">
        <v>8</v>
      </c>
      <c r="B22" s="221">
        <f>SUM(D22+D23)</f>
        <v>3701</v>
      </c>
      <c r="C22" s="60" t="s">
        <v>10</v>
      </c>
      <c r="D22" s="64">
        <f t="shared" si="2"/>
        <v>1692</v>
      </c>
      <c r="E22" s="78">
        <f t="shared" si="5"/>
        <v>-4</v>
      </c>
      <c r="F22" s="216">
        <f>X22+G22</f>
        <v>1541</v>
      </c>
      <c r="G22" s="214">
        <v>3</v>
      </c>
      <c r="H22" s="79">
        <v>5</v>
      </c>
      <c r="I22" s="79">
        <v>0</v>
      </c>
      <c r="J22" s="79">
        <v>4</v>
      </c>
      <c r="K22" s="150">
        <v>0</v>
      </c>
      <c r="L22" s="83">
        <f t="shared" si="0"/>
        <v>4</v>
      </c>
      <c r="M22" s="79">
        <v>4</v>
      </c>
      <c r="N22" s="79">
        <v>1</v>
      </c>
      <c r="O22" s="79">
        <v>0</v>
      </c>
      <c r="P22" s="79">
        <v>1</v>
      </c>
      <c r="Q22" s="83">
        <f t="shared" si="1"/>
        <v>2</v>
      </c>
      <c r="R22" s="78">
        <f t="shared" si="3"/>
        <v>2</v>
      </c>
      <c r="S22" s="79">
        <v>0</v>
      </c>
      <c r="T22" s="79">
        <v>7</v>
      </c>
      <c r="U22" s="65">
        <f t="shared" si="4"/>
        <v>-7</v>
      </c>
      <c r="V22" s="195" t="s">
        <v>8</v>
      </c>
      <c r="W22" s="67">
        <f>'２月'!D22</f>
        <v>1696</v>
      </c>
      <c r="X22" s="212">
        <f>'２月'!F22:F23</f>
        <v>1538</v>
      </c>
    </row>
    <row r="23" spans="1:24" ht="22.5" customHeight="1" x14ac:dyDescent="0.15">
      <c r="A23" s="215"/>
      <c r="B23" s="220"/>
      <c r="C23" s="60" t="s">
        <v>11</v>
      </c>
      <c r="D23" s="64">
        <f t="shared" si="2"/>
        <v>2009</v>
      </c>
      <c r="E23" s="78">
        <f t="shared" si="5"/>
        <v>3</v>
      </c>
      <c r="F23" s="217"/>
      <c r="G23" s="214"/>
      <c r="H23" s="79">
        <v>5</v>
      </c>
      <c r="I23" s="79">
        <v>0</v>
      </c>
      <c r="J23" s="79">
        <v>9</v>
      </c>
      <c r="K23" s="150">
        <v>0</v>
      </c>
      <c r="L23" s="83">
        <f t="shared" si="0"/>
        <v>9</v>
      </c>
      <c r="M23" s="79">
        <v>6</v>
      </c>
      <c r="N23" s="79">
        <v>0</v>
      </c>
      <c r="O23" s="79">
        <v>1</v>
      </c>
      <c r="P23" s="79">
        <v>0</v>
      </c>
      <c r="Q23" s="83">
        <f t="shared" si="1"/>
        <v>1</v>
      </c>
      <c r="R23" s="78">
        <f t="shared" si="3"/>
        <v>8</v>
      </c>
      <c r="S23" s="79">
        <v>0</v>
      </c>
      <c r="T23" s="79">
        <v>4</v>
      </c>
      <c r="U23" s="65">
        <f t="shared" si="4"/>
        <v>-4</v>
      </c>
      <c r="V23" s="195"/>
      <c r="W23" s="67">
        <f>'２月'!D23</f>
        <v>2006</v>
      </c>
      <c r="X23" s="259"/>
    </row>
    <row r="24" spans="1:24" ht="22.5" customHeight="1" x14ac:dyDescent="0.15">
      <c r="A24" s="215" t="s">
        <v>9</v>
      </c>
      <c r="B24" s="221">
        <f>SUM(D24+D25)</f>
        <v>8252</v>
      </c>
      <c r="C24" s="60" t="s">
        <v>10</v>
      </c>
      <c r="D24" s="64">
        <f t="shared" si="2"/>
        <v>3965</v>
      </c>
      <c r="E24" s="78">
        <f t="shared" si="5"/>
        <v>2</v>
      </c>
      <c r="F24" s="216">
        <f>X24+G24</f>
        <v>3677</v>
      </c>
      <c r="G24" s="214">
        <v>-5</v>
      </c>
      <c r="H24" s="79">
        <v>1</v>
      </c>
      <c r="I24" s="79">
        <v>3</v>
      </c>
      <c r="J24" s="79">
        <v>14</v>
      </c>
      <c r="K24" s="150">
        <v>0</v>
      </c>
      <c r="L24" s="83">
        <f t="shared" si="0"/>
        <v>17</v>
      </c>
      <c r="M24" s="79">
        <v>5</v>
      </c>
      <c r="N24" s="79">
        <v>2</v>
      </c>
      <c r="O24" s="79">
        <v>2</v>
      </c>
      <c r="P24" s="79">
        <v>1</v>
      </c>
      <c r="Q24" s="83">
        <f t="shared" si="1"/>
        <v>5</v>
      </c>
      <c r="R24" s="78">
        <f t="shared" si="3"/>
        <v>12</v>
      </c>
      <c r="S24" s="79">
        <v>1</v>
      </c>
      <c r="T24" s="79">
        <v>7</v>
      </c>
      <c r="U24" s="65">
        <f t="shared" si="4"/>
        <v>-6</v>
      </c>
      <c r="V24" s="195" t="s">
        <v>9</v>
      </c>
      <c r="W24" s="67">
        <f>'２月'!D24</f>
        <v>3963</v>
      </c>
      <c r="X24" s="259">
        <f>'２月'!F24:F25</f>
        <v>3682</v>
      </c>
    </row>
    <row r="25" spans="1:24" ht="22.5" customHeight="1" thickBot="1" x14ac:dyDescent="0.2">
      <c r="A25" s="218"/>
      <c r="B25" s="225"/>
      <c r="C25" s="68" t="s">
        <v>11</v>
      </c>
      <c r="D25" s="69">
        <f t="shared" si="2"/>
        <v>4287</v>
      </c>
      <c r="E25" s="80">
        <f t="shared" si="5"/>
        <v>-12</v>
      </c>
      <c r="F25" s="231"/>
      <c r="G25" s="230"/>
      <c r="H25" s="81">
        <v>4</v>
      </c>
      <c r="I25" s="81">
        <v>2</v>
      </c>
      <c r="J25" s="81">
        <v>1</v>
      </c>
      <c r="K25" s="150">
        <v>0</v>
      </c>
      <c r="L25" s="70">
        <f t="shared" si="0"/>
        <v>3</v>
      </c>
      <c r="M25" s="81">
        <v>7</v>
      </c>
      <c r="N25" s="81">
        <v>4</v>
      </c>
      <c r="O25" s="81">
        <v>0</v>
      </c>
      <c r="P25" s="81">
        <v>0</v>
      </c>
      <c r="Q25" s="70">
        <f t="shared" si="1"/>
        <v>4</v>
      </c>
      <c r="R25" s="80">
        <f t="shared" si="3"/>
        <v>-1</v>
      </c>
      <c r="S25" s="81">
        <v>1</v>
      </c>
      <c r="T25" s="81">
        <v>9</v>
      </c>
      <c r="U25" s="71">
        <f t="shared" si="4"/>
        <v>-8</v>
      </c>
      <c r="V25" s="202"/>
      <c r="W25" s="72">
        <f>'２月'!D25</f>
        <v>4299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2024-03-01T05:25:45Z</dcterms:modified>
</cp:coreProperties>
</file>