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B9AB9C25-70B3-4DF0-AAD3-DE4C3C422A5A}" xr6:coauthVersionLast="36" xr6:coauthVersionMax="36" xr10:uidLastSave="{00000000-0000-0000-0000-000000000000}"/>
  <bookViews>
    <workbookView xWindow="0" yWindow="30" windowWidth="15600" windowHeight="11760" tabRatio="888" activeTab="12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'１２月'!$A$1:$U$25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L9" i="43" l="1"/>
  <c r="AH28" i="15" l="1"/>
  <c r="AI28" i="15"/>
  <c r="AK28" i="15"/>
  <c r="AL28" i="15"/>
  <c r="AD29" i="15"/>
  <c r="Q25" i="1" l="1"/>
  <c r="L8" i="29"/>
  <c r="U25" i="35" l="1"/>
  <c r="Q25" i="35"/>
  <c r="L25" i="35"/>
  <c r="U24" i="35"/>
  <c r="Q24" i="35"/>
  <c r="L24" i="35"/>
  <c r="U23" i="35"/>
  <c r="Q23" i="35"/>
  <c r="L23" i="35"/>
  <c r="U22" i="35"/>
  <c r="Q22" i="35"/>
  <c r="L22" i="35"/>
  <c r="U21" i="35"/>
  <c r="Q21" i="35"/>
  <c r="L21" i="35"/>
  <c r="U20" i="35"/>
  <c r="Q20" i="35"/>
  <c r="L20" i="35"/>
  <c r="U19" i="35"/>
  <c r="Q19" i="35"/>
  <c r="L19" i="35"/>
  <c r="U18" i="35"/>
  <c r="Q18" i="35"/>
  <c r="L18" i="35"/>
  <c r="U17" i="35"/>
  <c r="Q17" i="35"/>
  <c r="L17" i="35"/>
  <c r="U16" i="35"/>
  <c r="Q16" i="35"/>
  <c r="L16" i="35"/>
  <c r="U15" i="35"/>
  <c r="Q15" i="35"/>
  <c r="L15" i="35"/>
  <c r="U14" i="35"/>
  <c r="Q14" i="35"/>
  <c r="L14" i="35"/>
  <c r="U13" i="35"/>
  <c r="Q13" i="35"/>
  <c r="L13" i="35"/>
  <c r="U12" i="35"/>
  <c r="Q12" i="35"/>
  <c r="L12" i="35"/>
  <c r="U11" i="35"/>
  <c r="Q11" i="35"/>
  <c r="L11" i="35"/>
  <c r="U10" i="35"/>
  <c r="Q10" i="35"/>
  <c r="L10" i="35"/>
  <c r="U9" i="35"/>
  <c r="Q9" i="35"/>
  <c r="L9" i="35"/>
  <c r="U8" i="35"/>
  <c r="Q8" i="35"/>
  <c r="L8" i="35"/>
  <c r="T7" i="35"/>
  <c r="S7" i="35"/>
  <c r="P7" i="35"/>
  <c r="O7" i="35"/>
  <c r="N7" i="35"/>
  <c r="M7" i="35"/>
  <c r="K7" i="35"/>
  <c r="J7" i="35"/>
  <c r="I7" i="35"/>
  <c r="H7" i="35"/>
  <c r="T6" i="35"/>
  <c r="S6" i="35"/>
  <c r="P6" i="35"/>
  <c r="O6" i="35"/>
  <c r="N6" i="35"/>
  <c r="M6" i="35"/>
  <c r="K6" i="35"/>
  <c r="J6" i="35"/>
  <c r="I6" i="35"/>
  <c r="H6" i="35"/>
  <c r="G6" i="35"/>
  <c r="R8" i="35" l="1"/>
  <c r="R16" i="35"/>
  <c r="R24" i="35"/>
  <c r="R12" i="35"/>
  <c r="R20" i="35"/>
  <c r="L7" i="35"/>
  <c r="L6" i="35"/>
  <c r="Q6" i="35"/>
  <c r="U6" i="35"/>
  <c r="R11" i="35"/>
  <c r="R15" i="35"/>
  <c r="R19" i="35"/>
  <c r="R23" i="35"/>
  <c r="U7" i="35"/>
  <c r="R10" i="35"/>
  <c r="R14" i="35"/>
  <c r="R18" i="35"/>
  <c r="R22" i="35"/>
  <c r="Q7" i="35"/>
  <c r="R9" i="35"/>
  <c r="R13" i="35"/>
  <c r="R17" i="35"/>
  <c r="R21" i="35"/>
  <c r="R25" i="35"/>
  <c r="R7" i="35" l="1"/>
  <c r="R6" i="35"/>
  <c r="E8" i="35"/>
  <c r="U25" i="45" l="1"/>
  <c r="Q25" i="45"/>
  <c r="L25" i="45"/>
  <c r="E25" i="45"/>
  <c r="U24" i="45"/>
  <c r="Q24" i="45"/>
  <c r="L24" i="45"/>
  <c r="E24" i="45"/>
  <c r="U23" i="45"/>
  <c r="Q23" i="45"/>
  <c r="L23" i="45"/>
  <c r="E23" i="45"/>
  <c r="U22" i="45"/>
  <c r="Q22" i="45"/>
  <c r="L22" i="45"/>
  <c r="E22" i="45"/>
  <c r="U21" i="45"/>
  <c r="Q21" i="45"/>
  <c r="L21" i="45"/>
  <c r="E21" i="45"/>
  <c r="U20" i="45"/>
  <c r="Q20" i="45"/>
  <c r="L20" i="45"/>
  <c r="E20" i="45"/>
  <c r="U19" i="45"/>
  <c r="Q19" i="45"/>
  <c r="L19" i="45"/>
  <c r="E19" i="45"/>
  <c r="U18" i="45"/>
  <c r="Q18" i="45"/>
  <c r="L18" i="45"/>
  <c r="E18" i="45"/>
  <c r="U17" i="45"/>
  <c r="Q17" i="45"/>
  <c r="L17" i="45"/>
  <c r="E17" i="45"/>
  <c r="U16" i="45"/>
  <c r="Q16" i="45"/>
  <c r="L16" i="45"/>
  <c r="E16" i="45"/>
  <c r="U15" i="45"/>
  <c r="Q15" i="45"/>
  <c r="L15" i="45"/>
  <c r="E15" i="45"/>
  <c r="U14" i="45"/>
  <c r="Q14" i="45"/>
  <c r="L14" i="45"/>
  <c r="E14" i="45"/>
  <c r="U13" i="45"/>
  <c r="Q13" i="45"/>
  <c r="L13" i="45"/>
  <c r="E13" i="45"/>
  <c r="U12" i="45"/>
  <c r="Q12" i="45"/>
  <c r="L12" i="45"/>
  <c r="E12" i="45"/>
  <c r="U11" i="45"/>
  <c r="Q11" i="45"/>
  <c r="L11" i="45"/>
  <c r="E11" i="45"/>
  <c r="U10" i="45"/>
  <c r="Q10" i="45"/>
  <c r="L10" i="45"/>
  <c r="E10" i="45"/>
  <c r="U9" i="45"/>
  <c r="Q9" i="45"/>
  <c r="L9" i="45"/>
  <c r="E9" i="45"/>
  <c r="U8" i="45"/>
  <c r="Q8" i="45"/>
  <c r="L8" i="45"/>
  <c r="E8" i="45"/>
  <c r="T7" i="45"/>
  <c r="U19" i="15" s="1"/>
  <c r="S7" i="45"/>
  <c r="T19" i="15" s="1"/>
  <c r="P7" i="45"/>
  <c r="O7" i="45"/>
  <c r="N7" i="45"/>
  <c r="M7" i="45"/>
  <c r="K7" i="45"/>
  <c r="J7" i="45"/>
  <c r="I7" i="45"/>
  <c r="H7" i="45"/>
  <c r="T6" i="45"/>
  <c r="U18" i="15" s="1"/>
  <c r="S6" i="45"/>
  <c r="P6" i="45"/>
  <c r="O6" i="45"/>
  <c r="N6" i="45"/>
  <c r="M6" i="45"/>
  <c r="K6" i="45"/>
  <c r="J6" i="45"/>
  <c r="I6" i="45"/>
  <c r="H6" i="45"/>
  <c r="G6" i="45"/>
  <c r="G18" i="15" s="1"/>
  <c r="R11" i="45" l="1"/>
  <c r="R12" i="45"/>
  <c r="R13" i="45"/>
  <c r="R14" i="45"/>
  <c r="R18" i="45"/>
  <c r="R19" i="45"/>
  <c r="R20" i="45"/>
  <c r="R21" i="45"/>
  <c r="R23" i="45"/>
  <c r="R24" i="45"/>
  <c r="U6" i="45"/>
  <c r="U7" i="45"/>
  <c r="T18" i="15"/>
  <c r="R10" i="45"/>
  <c r="R22" i="45"/>
  <c r="R15" i="45"/>
  <c r="Q6" i="45"/>
  <c r="R18" i="15" s="1"/>
  <c r="Q7" i="45"/>
  <c r="R19" i="15" s="1"/>
  <c r="R9" i="45"/>
  <c r="L7" i="45"/>
  <c r="R25" i="45"/>
  <c r="R17" i="45"/>
  <c r="R16" i="45"/>
  <c r="E6" i="45"/>
  <c r="E18" i="15" s="1"/>
  <c r="E7" i="45"/>
  <c r="E19" i="15" s="1"/>
  <c r="L6" i="45"/>
  <c r="Q18" i="15" s="1"/>
  <c r="R8" i="45"/>
  <c r="R7" i="45" l="1"/>
  <c r="Q19" i="15"/>
  <c r="R6" i="45"/>
  <c r="L9" i="1"/>
  <c r="L8" i="32" l="1"/>
  <c r="L8" i="1" l="1"/>
  <c r="AA29" i="15" l="1"/>
  <c r="AE29" i="15" s="1"/>
  <c r="AD28" i="15"/>
  <c r="AM28" i="15" s="1"/>
  <c r="AA28" i="15"/>
  <c r="AE28" i="15" l="1"/>
  <c r="AN28" i="15" s="1"/>
  <c r="AJ28" i="15"/>
  <c r="G6" i="1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9" i="1"/>
  <c r="E8" i="1"/>
  <c r="D8" i="1" s="1"/>
  <c r="W8" i="29" l="1"/>
  <c r="Q25" i="44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P7" i="44"/>
  <c r="O7" i="44"/>
  <c r="N7" i="44"/>
  <c r="M7" i="44"/>
  <c r="K7" i="44"/>
  <c r="J7" i="44"/>
  <c r="I7" i="44"/>
  <c r="H7" i="44"/>
  <c r="P6" i="44"/>
  <c r="O6" i="44"/>
  <c r="N6" i="44"/>
  <c r="M6" i="44"/>
  <c r="K6" i="44"/>
  <c r="J6" i="44"/>
  <c r="I6" i="44"/>
  <c r="H6" i="44"/>
  <c r="Q25" i="43"/>
  <c r="L25" i="43"/>
  <c r="Q24" i="43"/>
  <c r="L24" i="43"/>
  <c r="Q23" i="43"/>
  <c r="L23" i="43"/>
  <c r="Q22" i="43"/>
  <c r="L22" i="43"/>
  <c r="Q21" i="43"/>
  <c r="L21" i="43"/>
  <c r="Q20" i="43"/>
  <c r="L20" i="43"/>
  <c r="Q19" i="43"/>
  <c r="L19" i="43"/>
  <c r="Q18" i="43"/>
  <c r="L18" i="43"/>
  <c r="Q17" i="43"/>
  <c r="L17" i="43"/>
  <c r="Q16" i="43"/>
  <c r="L16" i="43"/>
  <c r="Q15" i="43"/>
  <c r="L15" i="43"/>
  <c r="Q14" i="43"/>
  <c r="L14" i="43"/>
  <c r="Q13" i="43"/>
  <c r="L13" i="43"/>
  <c r="Q12" i="43"/>
  <c r="L12" i="43"/>
  <c r="Q11" i="43"/>
  <c r="L11" i="43"/>
  <c r="Q10" i="43"/>
  <c r="L10" i="43"/>
  <c r="Q9" i="43"/>
  <c r="Q8" i="43"/>
  <c r="L8" i="43"/>
  <c r="P7" i="43"/>
  <c r="O7" i="43"/>
  <c r="N7" i="43"/>
  <c r="M7" i="43"/>
  <c r="K7" i="43"/>
  <c r="J7" i="43"/>
  <c r="I7" i="43"/>
  <c r="H7" i="43"/>
  <c r="P6" i="43"/>
  <c r="O6" i="43"/>
  <c r="N6" i="43"/>
  <c r="M6" i="43"/>
  <c r="K6" i="43"/>
  <c r="J6" i="43"/>
  <c r="I6" i="43"/>
  <c r="H6" i="43"/>
  <c r="Q25" i="42"/>
  <c r="L25" i="42"/>
  <c r="Q24" i="42"/>
  <c r="L24" i="42"/>
  <c r="Q23" i="42"/>
  <c r="L23" i="42"/>
  <c r="Q22" i="42"/>
  <c r="L22" i="42"/>
  <c r="Q21" i="42"/>
  <c r="L21" i="42"/>
  <c r="Q20" i="42"/>
  <c r="L20" i="42"/>
  <c r="Q19" i="42"/>
  <c r="L19" i="42"/>
  <c r="Q18" i="42"/>
  <c r="L18" i="42"/>
  <c r="Q17" i="42"/>
  <c r="L17" i="42"/>
  <c r="Q16" i="42"/>
  <c r="L16" i="42"/>
  <c r="Q15" i="42"/>
  <c r="L15" i="42"/>
  <c r="Q14" i="42"/>
  <c r="L14" i="42"/>
  <c r="Q13" i="42"/>
  <c r="L13" i="42"/>
  <c r="Q12" i="42"/>
  <c r="L12" i="42"/>
  <c r="Q11" i="42"/>
  <c r="L11" i="42"/>
  <c r="Q10" i="42"/>
  <c r="L10" i="42"/>
  <c r="Q9" i="42"/>
  <c r="L9" i="42"/>
  <c r="Q8" i="42"/>
  <c r="L8" i="42"/>
  <c r="P7" i="42"/>
  <c r="O7" i="42"/>
  <c r="N7" i="42"/>
  <c r="M7" i="42"/>
  <c r="K7" i="42"/>
  <c r="J7" i="42"/>
  <c r="I7" i="42"/>
  <c r="H7" i="42"/>
  <c r="P6" i="42"/>
  <c r="O6" i="42"/>
  <c r="N6" i="42"/>
  <c r="M6" i="42"/>
  <c r="K6" i="42"/>
  <c r="J6" i="42"/>
  <c r="I6" i="42"/>
  <c r="H6" i="42"/>
  <c r="Q25" i="41"/>
  <c r="L25" i="41"/>
  <c r="Q24" i="41"/>
  <c r="L24" i="41"/>
  <c r="Q23" i="41"/>
  <c r="L23" i="41"/>
  <c r="Q22" i="41"/>
  <c r="L22" i="41"/>
  <c r="Q21" i="41"/>
  <c r="L21" i="41"/>
  <c r="Q20" i="41"/>
  <c r="L20" i="41"/>
  <c r="Q19" i="41"/>
  <c r="L19" i="41"/>
  <c r="Q18" i="41"/>
  <c r="L18" i="41"/>
  <c r="Q17" i="41"/>
  <c r="L17" i="41"/>
  <c r="Q16" i="41"/>
  <c r="L16" i="41"/>
  <c r="Q15" i="41"/>
  <c r="L15" i="41"/>
  <c r="Q14" i="41"/>
  <c r="L14" i="41"/>
  <c r="Q13" i="41"/>
  <c r="L13" i="41"/>
  <c r="Q12" i="41"/>
  <c r="L12" i="41"/>
  <c r="Q11" i="41"/>
  <c r="L11" i="41"/>
  <c r="Q10" i="41"/>
  <c r="L10" i="41"/>
  <c r="Q9" i="41"/>
  <c r="L9" i="41"/>
  <c r="Q8" i="41"/>
  <c r="L8" i="41"/>
  <c r="P7" i="41"/>
  <c r="O7" i="41"/>
  <c r="N7" i="41"/>
  <c r="M7" i="41"/>
  <c r="K7" i="41"/>
  <c r="J7" i="41"/>
  <c r="I7" i="41"/>
  <c r="H7" i="41"/>
  <c r="P6" i="41"/>
  <c r="O6" i="41"/>
  <c r="N6" i="41"/>
  <c r="M6" i="41"/>
  <c r="K6" i="41"/>
  <c r="J6" i="41"/>
  <c r="I6" i="41"/>
  <c r="H6" i="41"/>
  <c r="Q25" i="40"/>
  <c r="L25" i="40"/>
  <c r="Q24" i="40"/>
  <c r="L24" i="40"/>
  <c r="Q23" i="40"/>
  <c r="L23" i="40"/>
  <c r="Q22" i="40"/>
  <c r="L22" i="40"/>
  <c r="Q21" i="40"/>
  <c r="L21" i="40"/>
  <c r="Q20" i="40"/>
  <c r="L20" i="40"/>
  <c r="Q19" i="40"/>
  <c r="L19" i="40"/>
  <c r="Q18" i="40"/>
  <c r="L18" i="40"/>
  <c r="Q17" i="40"/>
  <c r="L17" i="40"/>
  <c r="Q16" i="40"/>
  <c r="L16" i="40"/>
  <c r="Q15" i="40"/>
  <c r="L15" i="40"/>
  <c r="Q14" i="40"/>
  <c r="L14" i="40"/>
  <c r="Q13" i="40"/>
  <c r="L13" i="40"/>
  <c r="Q12" i="40"/>
  <c r="L12" i="40"/>
  <c r="Q11" i="40"/>
  <c r="L11" i="40"/>
  <c r="Q10" i="40"/>
  <c r="L10" i="40"/>
  <c r="Q9" i="40"/>
  <c r="L9" i="40"/>
  <c r="Q8" i="40"/>
  <c r="L8" i="40"/>
  <c r="P7" i="40"/>
  <c r="O7" i="40"/>
  <c r="N7" i="40"/>
  <c r="M7" i="40"/>
  <c r="K7" i="40"/>
  <c r="J7" i="40"/>
  <c r="I7" i="40"/>
  <c r="H7" i="40"/>
  <c r="P6" i="40"/>
  <c r="O6" i="40"/>
  <c r="N6" i="40"/>
  <c r="M6" i="40"/>
  <c r="K6" i="40"/>
  <c r="J6" i="40"/>
  <c r="I6" i="40"/>
  <c r="H6" i="40"/>
  <c r="Q25" i="34"/>
  <c r="L25" i="34"/>
  <c r="Q24" i="34"/>
  <c r="L24" i="34"/>
  <c r="Q23" i="34"/>
  <c r="L23" i="34"/>
  <c r="Q22" i="34"/>
  <c r="L22" i="34"/>
  <c r="Q21" i="34"/>
  <c r="L21" i="34"/>
  <c r="Q20" i="34"/>
  <c r="L20" i="34"/>
  <c r="Q19" i="34"/>
  <c r="L19" i="34"/>
  <c r="Q18" i="34"/>
  <c r="L18" i="34"/>
  <c r="Q17" i="34"/>
  <c r="L17" i="34"/>
  <c r="Q16" i="34"/>
  <c r="L16" i="34"/>
  <c r="Q15" i="34"/>
  <c r="L15" i="34"/>
  <c r="Q14" i="34"/>
  <c r="L14" i="34"/>
  <c r="Q13" i="34"/>
  <c r="L13" i="34"/>
  <c r="Q12" i="34"/>
  <c r="L12" i="34"/>
  <c r="Q11" i="34"/>
  <c r="L11" i="34"/>
  <c r="Q10" i="34"/>
  <c r="L10" i="34"/>
  <c r="Q9" i="34"/>
  <c r="L9" i="34"/>
  <c r="Q8" i="34"/>
  <c r="L8" i="34"/>
  <c r="P7" i="34"/>
  <c r="O7" i="34"/>
  <c r="N7" i="34"/>
  <c r="M7" i="34"/>
  <c r="K7" i="34"/>
  <c r="J7" i="34"/>
  <c r="I7" i="34"/>
  <c r="H7" i="34"/>
  <c r="P6" i="34"/>
  <c r="O6" i="34"/>
  <c r="N6" i="34"/>
  <c r="M6" i="34"/>
  <c r="K6" i="34"/>
  <c r="J6" i="34"/>
  <c r="I6" i="34"/>
  <c r="H6" i="34"/>
  <c r="Q25" i="33"/>
  <c r="L25" i="33"/>
  <c r="Q24" i="33"/>
  <c r="L24" i="33"/>
  <c r="Q23" i="33"/>
  <c r="L23" i="33"/>
  <c r="Q22" i="33"/>
  <c r="L22" i="33"/>
  <c r="Q21" i="33"/>
  <c r="L21" i="33"/>
  <c r="Q20" i="33"/>
  <c r="L20" i="33"/>
  <c r="Q19" i="33"/>
  <c r="L19" i="33"/>
  <c r="Q18" i="33"/>
  <c r="L18" i="33"/>
  <c r="Q17" i="33"/>
  <c r="L17" i="33"/>
  <c r="Q16" i="33"/>
  <c r="L16" i="33"/>
  <c r="Q15" i="33"/>
  <c r="L15" i="33"/>
  <c r="Q14" i="33"/>
  <c r="L14" i="33"/>
  <c r="Q13" i="33"/>
  <c r="L13" i="33"/>
  <c r="Q12" i="33"/>
  <c r="L12" i="33"/>
  <c r="Q11" i="33"/>
  <c r="L11" i="33"/>
  <c r="Q10" i="33"/>
  <c r="L10" i="33"/>
  <c r="Q9" i="33"/>
  <c r="L9" i="33"/>
  <c r="Q8" i="33"/>
  <c r="L8" i="33"/>
  <c r="P7" i="33"/>
  <c r="O7" i="33"/>
  <c r="N7" i="33"/>
  <c r="M7" i="33"/>
  <c r="K7" i="33"/>
  <c r="J7" i="33"/>
  <c r="I7" i="33"/>
  <c r="H7" i="33"/>
  <c r="P6" i="33"/>
  <c r="O6" i="33"/>
  <c r="N6" i="33"/>
  <c r="M6" i="33"/>
  <c r="K6" i="33"/>
  <c r="J6" i="33"/>
  <c r="I6" i="33"/>
  <c r="H6" i="33"/>
  <c r="Q8" i="32"/>
  <c r="R8" i="32" s="1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G6" i="15"/>
  <c r="L6" i="42" l="1"/>
  <c r="Q6" i="42"/>
  <c r="L7" i="33"/>
  <c r="Q6" i="44"/>
  <c r="Q7" i="44"/>
  <c r="L6" i="44"/>
  <c r="L7" i="44"/>
  <c r="Q6" i="43"/>
  <c r="Q7" i="43"/>
  <c r="L6" i="43"/>
  <c r="L7" i="43"/>
  <c r="Q7" i="42"/>
  <c r="L7" i="42"/>
  <c r="Q6" i="41"/>
  <c r="Q7" i="41"/>
  <c r="L6" i="41"/>
  <c r="L7" i="41"/>
  <c r="Q6" i="40"/>
  <c r="Q7" i="40"/>
  <c r="L6" i="40"/>
  <c r="L7" i="40"/>
  <c r="Q7" i="34"/>
  <c r="Q6" i="34"/>
  <c r="L6" i="34"/>
  <c r="L7" i="34"/>
  <c r="Q7" i="33"/>
  <c r="Q6" i="33"/>
  <c r="L6" i="33"/>
  <c r="G6" i="29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R6" i="42" l="1"/>
  <c r="R7" i="42"/>
  <c r="G8" i="15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AI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R13" i="15"/>
  <c r="Z11" i="15" s="1"/>
  <c r="R12" i="15"/>
  <c r="Z10" i="15" s="1"/>
  <c r="Q29" i="15"/>
  <c r="Q28" i="15"/>
  <c r="Q27" i="15"/>
  <c r="Y25" i="15" s="1"/>
  <c r="Q26" i="15"/>
  <c r="Y24" i="15" s="1"/>
  <c r="Q25" i="15"/>
  <c r="Y23" i="15" s="1"/>
  <c r="Q24" i="15"/>
  <c r="Y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Q15" i="15"/>
  <c r="Y13" i="15" s="1"/>
  <c r="Q14" i="15"/>
  <c r="Y12" i="15" s="1"/>
  <c r="Q13" i="15"/>
  <c r="Y11" i="15" s="1"/>
  <c r="Q12" i="15"/>
  <c r="Y10" i="15" s="1"/>
  <c r="AH22" i="15" l="1"/>
  <c r="AH14" i="15"/>
  <c r="AI12" i="15"/>
  <c r="AI10" i="15"/>
  <c r="AH24" i="15"/>
  <c r="AH10" i="15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A27" i="15" l="1"/>
  <c r="AJ22" i="15"/>
  <c r="AJ20" i="15"/>
  <c r="AJ18" i="15"/>
  <c r="AJ16" i="15"/>
  <c r="AJ14" i="15"/>
  <c r="AJ12" i="15"/>
  <c r="AJ10" i="15"/>
  <c r="AI26" i="15"/>
  <c r="AA26" i="15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T7" i="44"/>
  <c r="U29" i="15" s="1"/>
  <c r="S7" i="44"/>
  <c r="R7" i="44"/>
  <c r="T6" i="44"/>
  <c r="U28" i="15" s="1"/>
  <c r="S6" i="44"/>
  <c r="R6" i="44"/>
  <c r="G6" i="44"/>
  <c r="G28" i="15" s="1"/>
  <c r="U25" i="43"/>
  <c r="R25" i="43"/>
  <c r="U24" i="43"/>
  <c r="R24" i="43"/>
  <c r="U23" i="43"/>
  <c r="R23" i="43"/>
  <c r="U22" i="43"/>
  <c r="R22" i="43"/>
  <c r="U21" i="43"/>
  <c r="R21" i="43"/>
  <c r="U20" i="43"/>
  <c r="R20" i="43"/>
  <c r="U19" i="43"/>
  <c r="R19" i="43"/>
  <c r="U18" i="43"/>
  <c r="R18" i="43"/>
  <c r="U17" i="43"/>
  <c r="R17" i="43"/>
  <c r="U16" i="43"/>
  <c r="R16" i="43"/>
  <c r="U15" i="43"/>
  <c r="R15" i="43"/>
  <c r="U14" i="43"/>
  <c r="R14" i="43"/>
  <c r="U13" i="43"/>
  <c r="U12" i="43"/>
  <c r="U11" i="43"/>
  <c r="R11" i="43"/>
  <c r="U10" i="43"/>
  <c r="R10" i="43"/>
  <c r="U9" i="43"/>
  <c r="R9" i="43"/>
  <c r="U8" i="43"/>
  <c r="R8" i="43"/>
  <c r="T7" i="43"/>
  <c r="U27" i="15" s="1"/>
  <c r="AC25" i="15" s="1"/>
  <c r="S7" i="43"/>
  <c r="R7" i="43"/>
  <c r="T6" i="43"/>
  <c r="U26" i="15" s="1"/>
  <c r="AC24" i="15" s="1"/>
  <c r="S6" i="43"/>
  <c r="R6" i="43"/>
  <c r="G6" i="43"/>
  <c r="G26" i="15" s="1"/>
  <c r="U25" i="42"/>
  <c r="R25" i="42"/>
  <c r="U24" i="42"/>
  <c r="R24" i="42"/>
  <c r="U23" i="42"/>
  <c r="R23" i="42"/>
  <c r="U22" i="42"/>
  <c r="R22" i="42"/>
  <c r="U21" i="42"/>
  <c r="R21" i="42"/>
  <c r="U20" i="42"/>
  <c r="R20" i="42"/>
  <c r="U19" i="42"/>
  <c r="R19" i="42"/>
  <c r="U18" i="42"/>
  <c r="R18" i="42"/>
  <c r="U17" i="42"/>
  <c r="R17" i="42"/>
  <c r="U16" i="42"/>
  <c r="R16" i="42"/>
  <c r="U15" i="42"/>
  <c r="R15" i="42"/>
  <c r="U14" i="42"/>
  <c r="R14" i="42"/>
  <c r="U13" i="42"/>
  <c r="R13" i="42"/>
  <c r="U12" i="42"/>
  <c r="R12" i="42"/>
  <c r="U11" i="42"/>
  <c r="R11" i="42"/>
  <c r="U10" i="42"/>
  <c r="R10" i="42"/>
  <c r="U9" i="42"/>
  <c r="R9" i="42"/>
  <c r="U8" i="42"/>
  <c r="R8" i="42"/>
  <c r="T7" i="42"/>
  <c r="U25" i="15" s="1"/>
  <c r="AC23" i="15" s="1"/>
  <c r="S7" i="42"/>
  <c r="T6" i="42"/>
  <c r="U24" i="15" s="1"/>
  <c r="AC22" i="15" s="1"/>
  <c r="S6" i="42"/>
  <c r="G6" i="42"/>
  <c r="G24" i="15" s="1"/>
  <c r="U25" i="41"/>
  <c r="U24" i="41"/>
  <c r="R24" i="41"/>
  <c r="U23" i="41"/>
  <c r="R23" i="41"/>
  <c r="U22" i="41"/>
  <c r="R22" i="41"/>
  <c r="U21" i="41"/>
  <c r="R21" i="41"/>
  <c r="U20" i="41"/>
  <c r="R20" i="41"/>
  <c r="U19" i="41"/>
  <c r="R19" i="41"/>
  <c r="U18" i="41"/>
  <c r="R18" i="41"/>
  <c r="U17" i="41"/>
  <c r="U16" i="41"/>
  <c r="U15" i="41"/>
  <c r="R15" i="41"/>
  <c r="U14" i="41"/>
  <c r="R14" i="41"/>
  <c r="U13" i="41"/>
  <c r="R13" i="41"/>
  <c r="U12" i="41"/>
  <c r="R12" i="41"/>
  <c r="U11" i="41"/>
  <c r="R11" i="41"/>
  <c r="U10" i="41"/>
  <c r="R10" i="41"/>
  <c r="U9" i="41"/>
  <c r="R9" i="41"/>
  <c r="U8" i="41"/>
  <c r="T7" i="41"/>
  <c r="U23" i="15" s="1"/>
  <c r="AC21" i="15" s="1"/>
  <c r="S7" i="41"/>
  <c r="R7" i="41"/>
  <c r="T6" i="41"/>
  <c r="U22" i="15" s="1"/>
  <c r="AC20" i="15" s="1"/>
  <c r="S6" i="41"/>
  <c r="R6" i="41"/>
  <c r="G6" i="41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13" i="40"/>
  <c r="R13" i="40"/>
  <c r="U12" i="40"/>
  <c r="R12" i="40"/>
  <c r="U11" i="40"/>
  <c r="R11" i="40"/>
  <c r="U10" i="40"/>
  <c r="R10" i="40"/>
  <c r="U9" i="40"/>
  <c r="R9" i="40"/>
  <c r="U8" i="40"/>
  <c r="R8" i="40"/>
  <c r="T7" i="40"/>
  <c r="U21" i="15" s="1"/>
  <c r="AC19" i="15" s="1"/>
  <c r="S7" i="40"/>
  <c r="R7" i="40"/>
  <c r="T6" i="40"/>
  <c r="U20" i="15" s="1"/>
  <c r="AC18" i="15" s="1"/>
  <c r="S6" i="40"/>
  <c r="R6" i="40"/>
  <c r="G6" i="40"/>
  <c r="G20" i="15" s="1"/>
  <c r="AC17" i="15"/>
  <c r="AC16" i="15"/>
  <c r="U17" i="15"/>
  <c r="AC15" i="15" s="1"/>
  <c r="U16" i="15"/>
  <c r="AC14" i="15" s="1"/>
  <c r="G16" i="15"/>
  <c r="U25" i="34"/>
  <c r="R25" i="34"/>
  <c r="U24" i="34"/>
  <c r="R24" i="34"/>
  <c r="U23" i="34"/>
  <c r="R23" i="34"/>
  <c r="U22" i="34"/>
  <c r="R22" i="34"/>
  <c r="U21" i="34"/>
  <c r="R21" i="34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R8" i="34"/>
  <c r="T7" i="34"/>
  <c r="U15" i="15" s="1"/>
  <c r="AC13" i="15" s="1"/>
  <c r="S7" i="34"/>
  <c r="R7" i="34"/>
  <c r="T6" i="34"/>
  <c r="U14" i="15" s="1"/>
  <c r="AC12" i="15" s="1"/>
  <c r="S6" i="34"/>
  <c r="R6" i="34"/>
  <c r="G6" i="34"/>
  <c r="G14" i="15" s="1"/>
  <c r="U25" i="33"/>
  <c r="R25" i="33"/>
  <c r="U24" i="33"/>
  <c r="R24" i="33"/>
  <c r="U23" i="33"/>
  <c r="R23" i="33"/>
  <c r="U22" i="33"/>
  <c r="R22" i="33"/>
  <c r="U21" i="33"/>
  <c r="R21" i="33"/>
  <c r="U20" i="33"/>
  <c r="R20" i="33"/>
  <c r="U19" i="33"/>
  <c r="R19" i="33"/>
  <c r="U18" i="33"/>
  <c r="R18" i="33"/>
  <c r="U17" i="33"/>
  <c r="R17" i="33"/>
  <c r="U16" i="33"/>
  <c r="R16" i="33"/>
  <c r="U15" i="33"/>
  <c r="R15" i="33"/>
  <c r="U14" i="33"/>
  <c r="R14" i="33"/>
  <c r="U13" i="33"/>
  <c r="R13" i="33"/>
  <c r="U12" i="33"/>
  <c r="R12" i="33"/>
  <c r="U11" i="33"/>
  <c r="R11" i="33"/>
  <c r="U10" i="33"/>
  <c r="R10" i="33"/>
  <c r="U9" i="33"/>
  <c r="R9" i="33"/>
  <c r="U8" i="33"/>
  <c r="R8" i="33"/>
  <c r="T7" i="33"/>
  <c r="U13" i="15" s="1"/>
  <c r="AC11" i="15" s="1"/>
  <c r="S7" i="33"/>
  <c r="R7" i="33"/>
  <c r="T6" i="33"/>
  <c r="U12" i="15" s="1"/>
  <c r="AC10" i="15" s="1"/>
  <c r="S6" i="33"/>
  <c r="R6" i="33"/>
  <c r="G6" i="33"/>
  <c r="G12" i="15" s="1"/>
  <c r="U25" i="32"/>
  <c r="R25" i="32"/>
  <c r="U24" i="32"/>
  <c r="R24" i="32"/>
  <c r="U23" i="32"/>
  <c r="R23" i="32"/>
  <c r="U22" i="32"/>
  <c r="R22" i="32"/>
  <c r="U21" i="32"/>
  <c r="R21" i="32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T7" i="32"/>
  <c r="U11" i="15" s="1"/>
  <c r="AC9" i="15" s="1"/>
  <c r="S7" i="32"/>
  <c r="P7" i="32"/>
  <c r="O7" i="32"/>
  <c r="N7" i="32"/>
  <c r="M7" i="32"/>
  <c r="K7" i="32"/>
  <c r="J7" i="32"/>
  <c r="I7" i="32"/>
  <c r="H7" i="32"/>
  <c r="T6" i="32"/>
  <c r="U10" i="15" s="1"/>
  <c r="AC8" i="15" s="1"/>
  <c r="S6" i="32"/>
  <c r="P6" i="32"/>
  <c r="O6" i="32"/>
  <c r="N6" i="32"/>
  <c r="M6" i="32"/>
  <c r="K6" i="32"/>
  <c r="J6" i="32"/>
  <c r="I6" i="32"/>
  <c r="H6" i="32"/>
  <c r="G6" i="32"/>
  <c r="G10" i="15" s="1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T7" i="29"/>
  <c r="U9" i="15" s="1"/>
  <c r="AC7" i="15" s="1"/>
  <c r="S7" i="29"/>
  <c r="P7" i="29"/>
  <c r="O7" i="29"/>
  <c r="N7" i="29"/>
  <c r="M7" i="29"/>
  <c r="K7" i="29"/>
  <c r="J7" i="29"/>
  <c r="I7" i="29"/>
  <c r="H7" i="29"/>
  <c r="T6" i="29"/>
  <c r="U8" i="15" s="1"/>
  <c r="AC6" i="15" s="1"/>
  <c r="S6" i="29"/>
  <c r="P6" i="29"/>
  <c r="O6" i="29"/>
  <c r="N6" i="29"/>
  <c r="M6" i="29"/>
  <c r="K6" i="29"/>
  <c r="J6" i="29"/>
  <c r="I6" i="29"/>
  <c r="H6" i="29"/>
  <c r="AJ26" i="15" l="1"/>
  <c r="AL16" i="15"/>
  <c r="U6" i="43"/>
  <c r="L7" i="29"/>
  <c r="AL24" i="15"/>
  <c r="AL14" i="15"/>
  <c r="AL22" i="15"/>
  <c r="AL18" i="15"/>
  <c r="AL8" i="15"/>
  <c r="AL6" i="15"/>
  <c r="AL20" i="15"/>
  <c r="E6" i="40"/>
  <c r="E20" i="15" s="1"/>
  <c r="AL12" i="15"/>
  <c r="AL10" i="15"/>
  <c r="L6" i="29"/>
  <c r="AC27" i="15"/>
  <c r="AC32" i="15" s="1"/>
  <c r="AC26" i="15"/>
  <c r="E6" i="41"/>
  <c r="E22" i="15" s="1"/>
  <c r="E7" i="41"/>
  <c r="E23" i="15" s="1"/>
  <c r="G22" i="15"/>
  <c r="E6" i="42"/>
  <c r="E24" i="15" s="1"/>
  <c r="E7" i="29"/>
  <c r="E6" i="29"/>
  <c r="Q7" i="29"/>
  <c r="R9" i="15" s="1"/>
  <c r="Z7" i="15" s="1"/>
  <c r="Q6" i="29"/>
  <c r="R8" i="15" s="1"/>
  <c r="Z6" i="15" s="1"/>
  <c r="U6" i="44"/>
  <c r="E6" i="44"/>
  <c r="E28" i="15" s="1"/>
  <c r="T28" i="15"/>
  <c r="U7" i="44"/>
  <c r="E7" i="44"/>
  <c r="E29" i="15" s="1"/>
  <c r="T29" i="15"/>
  <c r="E7" i="43"/>
  <c r="E27" i="15" s="1"/>
  <c r="T27" i="15"/>
  <c r="E6" i="43"/>
  <c r="E26" i="15" s="1"/>
  <c r="T26" i="15"/>
  <c r="U7" i="43"/>
  <c r="U7" i="42"/>
  <c r="E7" i="42"/>
  <c r="T25" i="15"/>
  <c r="T24" i="15"/>
  <c r="U6" i="42"/>
  <c r="T22" i="15"/>
  <c r="U7" i="41"/>
  <c r="T23" i="15"/>
  <c r="U6" i="41"/>
  <c r="U7" i="40"/>
  <c r="E7" i="40"/>
  <c r="E21" i="15" s="1"/>
  <c r="T21" i="15"/>
  <c r="T20" i="15"/>
  <c r="U6" i="40"/>
  <c r="E6" i="35"/>
  <c r="E16" i="15" s="1"/>
  <c r="T16" i="15"/>
  <c r="E7" i="35"/>
  <c r="T17" i="15"/>
  <c r="E6" i="34"/>
  <c r="E14" i="15" s="1"/>
  <c r="T14" i="15"/>
  <c r="U7" i="34"/>
  <c r="E7" i="34"/>
  <c r="E15" i="15" s="1"/>
  <c r="T15" i="15"/>
  <c r="U6" i="34"/>
  <c r="E7" i="33"/>
  <c r="E13" i="15" s="1"/>
  <c r="T13" i="15"/>
  <c r="U7" i="33"/>
  <c r="U6" i="33"/>
  <c r="E6" i="33"/>
  <c r="E12" i="15" s="1"/>
  <c r="T12" i="15"/>
  <c r="U6" i="32"/>
  <c r="T10" i="15"/>
  <c r="U7" i="32"/>
  <c r="T11" i="15"/>
  <c r="Q7" i="32"/>
  <c r="R11" i="15" s="1"/>
  <c r="Z9" i="15" s="1"/>
  <c r="Q6" i="32"/>
  <c r="R10" i="15" s="1"/>
  <c r="Z8" i="15" s="1"/>
  <c r="L7" i="32"/>
  <c r="Q11" i="15" s="1"/>
  <c r="Y9" i="15" s="1"/>
  <c r="L6" i="32"/>
  <c r="E6" i="32"/>
  <c r="E10" i="15" s="1"/>
  <c r="E7" i="32"/>
  <c r="U6" i="29"/>
  <c r="T8" i="15"/>
  <c r="AB6" i="15" s="1"/>
  <c r="U7" i="29"/>
  <c r="T9" i="15"/>
  <c r="R13" i="29"/>
  <c r="R25" i="29"/>
  <c r="R22" i="29"/>
  <c r="R21" i="29"/>
  <c r="R18" i="29"/>
  <c r="R17" i="29"/>
  <c r="R14" i="29"/>
  <c r="R10" i="29"/>
  <c r="R9" i="29"/>
  <c r="R17" i="41"/>
  <c r="R8" i="41"/>
  <c r="R25" i="41"/>
  <c r="R16" i="41"/>
  <c r="R12" i="43"/>
  <c r="R13" i="43"/>
  <c r="R11" i="29"/>
  <c r="R12" i="29"/>
  <c r="R19" i="29"/>
  <c r="R20" i="29"/>
  <c r="R8" i="29"/>
  <c r="R15" i="29"/>
  <c r="R16" i="29"/>
  <c r="R23" i="29"/>
  <c r="R24" i="29"/>
  <c r="F8" i="1"/>
  <c r="F10" i="1"/>
  <c r="F12" i="1"/>
  <c r="F14" i="1"/>
  <c r="F16" i="1"/>
  <c r="F18" i="1"/>
  <c r="F20" i="1"/>
  <c r="F22" i="1"/>
  <c r="F24" i="1"/>
  <c r="X24" i="29" l="1"/>
  <c r="F24" i="29" s="1"/>
  <c r="X10" i="29"/>
  <c r="F10" i="29" s="1"/>
  <c r="X12" i="29"/>
  <c r="F12" i="29" s="1"/>
  <c r="X20" i="29"/>
  <c r="F20" i="29" s="1"/>
  <c r="X18" i="29"/>
  <c r="F18" i="29" s="1"/>
  <c r="X16" i="29"/>
  <c r="F16" i="29" s="1"/>
  <c r="X8" i="29"/>
  <c r="F8" i="29" s="1"/>
  <c r="X8" i="32" s="1"/>
  <c r="F8" i="32" s="1"/>
  <c r="X8" i="33" s="1"/>
  <c r="X22" i="29"/>
  <c r="F22" i="29" s="1"/>
  <c r="X14" i="29"/>
  <c r="F14" i="29" s="1"/>
  <c r="AI8" i="15"/>
  <c r="Z32" i="15"/>
  <c r="AD6" i="15"/>
  <c r="AI6" i="15"/>
  <c r="Z31" i="15"/>
  <c r="AC31" i="15"/>
  <c r="AL26" i="15"/>
  <c r="AL30" i="15" s="1"/>
  <c r="AC30" i="15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E25" i="15"/>
  <c r="E17" i="15"/>
  <c r="R6" i="32"/>
  <c r="S11" i="15"/>
  <c r="R7" i="32"/>
  <c r="Q10" i="15"/>
  <c r="E11" i="15"/>
  <c r="R6" i="29"/>
  <c r="E8" i="15" s="1"/>
  <c r="Q8" i="15"/>
  <c r="R7" i="29"/>
  <c r="E9" i="15" s="1"/>
  <c r="Q9" i="15"/>
  <c r="H6" i="1"/>
  <c r="R8" i="1"/>
  <c r="Y7" i="15" l="1"/>
  <c r="Y32" i="15" s="1"/>
  <c r="AI30" i="15"/>
  <c r="X6" i="29"/>
  <c r="F6" i="29" s="1"/>
  <c r="F8" i="15" s="1"/>
  <c r="X16" i="32"/>
  <c r="F16" i="32" s="1"/>
  <c r="X20" i="32"/>
  <c r="F20" i="32" s="1"/>
  <c r="X10" i="32"/>
  <c r="F10" i="32" s="1"/>
  <c r="X12" i="32"/>
  <c r="F12" i="32" s="1"/>
  <c r="X22" i="32"/>
  <c r="F22" i="32" s="1"/>
  <c r="X14" i="32"/>
  <c r="F14" i="32" s="1"/>
  <c r="X18" i="32"/>
  <c r="F18" i="32" s="1"/>
  <c r="X24" i="32"/>
  <c r="F24" i="32" s="1"/>
  <c r="AE9" i="15"/>
  <c r="Y6" i="15"/>
  <c r="AA6" i="15" s="1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D27" i="15"/>
  <c r="AB32" i="15"/>
  <c r="AD26" i="15"/>
  <c r="AB31" i="15"/>
  <c r="AK26" i="15"/>
  <c r="AD24" i="15"/>
  <c r="AK24" i="15"/>
  <c r="S10" i="15"/>
  <c r="Y8" i="15"/>
  <c r="AB30" i="15"/>
  <c r="S8" i="15"/>
  <c r="S9" i="15"/>
  <c r="U8" i="1"/>
  <c r="Y31" i="15" l="1"/>
  <c r="AA7" i="15"/>
  <c r="AJ6" i="15" s="1"/>
  <c r="AH6" i="15"/>
  <c r="Y30" i="15"/>
  <c r="X24" i="33"/>
  <c r="F24" i="33" s="1"/>
  <c r="X16" i="33"/>
  <c r="F16" i="33" s="1"/>
  <c r="X18" i="33"/>
  <c r="F18" i="33" s="1"/>
  <c r="X22" i="33"/>
  <c r="F22" i="33" s="1"/>
  <c r="X10" i="33"/>
  <c r="F10" i="33" s="1"/>
  <c r="X14" i="33"/>
  <c r="F14" i="33" s="1"/>
  <c r="X12" i="33"/>
  <c r="F12" i="33" s="1"/>
  <c r="X20" i="33"/>
  <c r="F20" i="33" s="1"/>
  <c r="X6" i="32"/>
  <c r="F6" i="32" s="1"/>
  <c r="F10" i="15" s="1"/>
  <c r="AM22" i="15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E6" i="15"/>
  <c r="AD32" i="15"/>
  <c r="AE27" i="15"/>
  <c r="AK30" i="15"/>
  <c r="AD31" i="15"/>
  <c r="AM26" i="15"/>
  <c r="AE26" i="15"/>
  <c r="AM24" i="15"/>
  <c r="AE24" i="15"/>
  <c r="AD30" i="15"/>
  <c r="F8" i="33"/>
  <c r="X8" i="34" s="1"/>
  <c r="F6" i="1"/>
  <c r="F6" i="15" s="1"/>
  <c r="AA32" i="15" l="1"/>
  <c r="AE7" i="15"/>
  <c r="AN6" i="15" s="1"/>
  <c r="AH30" i="15"/>
  <c r="X6" i="33"/>
  <c r="F6" i="33" s="1"/>
  <c r="F12" i="15" s="1"/>
  <c r="X24" i="34"/>
  <c r="F24" i="34" s="1"/>
  <c r="X24" i="35" s="1"/>
  <c r="F24" i="35" s="1"/>
  <c r="X12" i="34"/>
  <c r="F12" i="34" s="1"/>
  <c r="X12" i="35" s="1"/>
  <c r="F12" i="35" s="1"/>
  <c r="X10" i="34"/>
  <c r="F10" i="34" s="1"/>
  <c r="X10" i="35" s="1"/>
  <c r="F10" i="35" s="1"/>
  <c r="X18" i="34"/>
  <c r="F18" i="34" s="1"/>
  <c r="X18" i="35" s="1"/>
  <c r="F18" i="35" s="1"/>
  <c r="X20" i="34"/>
  <c r="F20" i="34" s="1"/>
  <c r="X20" i="35" s="1"/>
  <c r="F20" i="35" s="1"/>
  <c r="X14" i="34"/>
  <c r="F14" i="34" s="1"/>
  <c r="X14" i="35" s="1"/>
  <c r="F14" i="35" s="1"/>
  <c r="X22" i="34"/>
  <c r="F22" i="34" s="1"/>
  <c r="X22" i="35" s="1"/>
  <c r="F22" i="35" s="1"/>
  <c r="X16" i="34"/>
  <c r="F16" i="34" s="1"/>
  <c r="X16" i="35" s="1"/>
  <c r="F16" i="35" s="1"/>
  <c r="AA30" i="15"/>
  <c r="AM30" i="15"/>
  <c r="AE8" i="15"/>
  <c r="AN8" i="15" s="1"/>
  <c r="AJ8" i="15"/>
  <c r="AJ30" i="15" s="1"/>
  <c r="AN26" i="15"/>
  <c r="AN24" i="15"/>
  <c r="F8" i="34"/>
  <c r="X8" i="35" s="1"/>
  <c r="AE32" i="15" l="1"/>
  <c r="X14" i="45"/>
  <c r="F14" i="45" s="1"/>
  <c r="X12" i="45"/>
  <c r="F12" i="45" s="1"/>
  <c r="X10" i="45"/>
  <c r="F10" i="45" s="1"/>
  <c r="X16" i="45"/>
  <c r="F16" i="45" s="1"/>
  <c r="X22" i="45"/>
  <c r="F22" i="45" s="1"/>
  <c r="X6" i="34"/>
  <c r="F6" i="34" s="1"/>
  <c r="F14" i="15" s="1"/>
  <c r="X18" i="45"/>
  <c r="F18" i="45" s="1"/>
  <c r="X20" i="45"/>
  <c r="F20" i="45" s="1"/>
  <c r="X24" i="45"/>
  <c r="F24" i="45" s="1"/>
  <c r="AE31" i="15"/>
  <c r="AE30" i="15"/>
  <c r="AN30" i="15"/>
  <c r="X6" i="35"/>
  <c r="F6" i="35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T7" i="1"/>
  <c r="U7" i="15" s="1"/>
  <c r="U31" i="15" s="1"/>
  <c r="T6" i="1"/>
  <c r="U6" i="15" s="1"/>
  <c r="S7" i="1"/>
  <c r="T7" i="15" s="1"/>
  <c r="T31" i="15" s="1"/>
  <c r="S6" i="1"/>
  <c r="T6" i="15" s="1"/>
  <c r="P7" i="1"/>
  <c r="P6" i="1"/>
  <c r="O7" i="1"/>
  <c r="O6" i="1"/>
  <c r="N7" i="1"/>
  <c r="N6" i="1"/>
  <c r="M7" i="1"/>
  <c r="M6" i="1"/>
  <c r="K7" i="1"/>
  <c r="K6" i="1"/>
  <c r="J7" i="1"/>
  <c r="J6" i="1"/>
  <c r="I7" i="1"/>
  <c r="I6" i="1"/>
  <c r="H7" i="1"/>
  <c r="X18" i="40" l="1"/>
  <c r="F18" i="40" s="1"/>
  <c r="X18" i="41" s="1"/>
  <c r="F18" i="41" s="1"/>
  <c r="X18" i="42" s="1"/>
  <c r="F18" i="42" s="1"/>
  <c r="X22" i="40"/>
  <c r="F22" i="40" s="1"/>
  <c r="X22" i="41" s="1"/>
  <c r="F22" i="41" s="1"/>
  <c r="X22" i="42" s="1"/>
  <c r="F22" i="42" s="1"/>
  <c r="X12" i="40"/>
  <c r="F12" i="40" s="1"/>
  <c r="X12" i="41" s="1"/>
  <c r="F12" i="41" s="1"/>
  <c r="X12" i="42" s="1"/>
  <c r="F12" i="42" s="1"/>
  <c r="X10" i="40"/>
  <c r="F10" i="40" s="1"/>
  <c r="X10" i="41" s="1"/>
  <c r="F10" i="41" s="1"/>
  <c r="X10" i="42" s="1"/>
  <c r="F10" i="42" s="1"/>
  <c r="X20" i="40"/>
  <c r="F20" i="40" s="1"/>
  <c r="X20" i="41" s="1"/>
  <c r="F20" i="41" s="1"/>
  <c r="X20" i="42" s="1"/>
  <c r="F20" i="42" s="1"/>
  <c r="X14" i="40"/>
  <c r="F14" i="40" s="1"/>
  <c r="X14" i="41" s="1"/>
  <c r="F14" i="41" s="1"/>
  <c r="X14" i="42" s="1"/>
  <c r="F14" i="42" s="1"/>
  <c r="X24" i="40"/>
  <c r="F24" i="40" s="1"/>
  <c r="X24" i="41" s="1"/>
  <c r="F24" i="41" s="1"/>
  <c r="X24" i="42" s="1"/>
  <c r="F24" i="42" s="1"/>
  <c r="X16" i="40"/>
  <c r="F16" i="40" s="1"/>
  <c r="X16" i="41" s="1"/>
  <c r="F16" i="41" s="1"/>
  <c r="X16" i="42" s="1"/>
  <c r="F16" i="42" s="1"/>
  <c r="L6" i="1"/>
  <c r="Q6" i="15" s="1"/>
  <c r="Q30" i="15" s="1"/>
  <c r="U33" i="15"/>
  <c r="U30" i="15"/>
  <c r="U32" i="15" s="1"/>
  <c r="T33" i="15"/>
  <c r="T30" i="15"/>
  <c r="T32" i="15" s="1"/>
  <c r="F16" i="15"/>
  <c r="F8" i="35"/>
  <c r="E6" i="1"/>
  <c r="E6" i="15" s="1"/>
  <c r="Q7" i="1"/>
  <c r="R7" i="15" s="1"/>
  <c r="R31" i="15" s="1"/>
  <c r="Q6" i="1"/>
  <c r="R6" i="15" s="1"/>
  <c r="L7" i="1"/>
  <c r="Q7" i="15" s="1"/>
  <c r="Q31" i="15" s="1"/>
  <c r="E7" i="1"/>
  <c r="V7" i="15"/>
  <c r="V31" i="15" s="1"/>
  <c r="V6" i="15"/>
  <c r="U7" i="1"/>
  <c r="U6" i="1"/>
  <c r="X24" i="43" l="1"/>
  <c r="F24" i="43" s="1"/>
  <c r="X16" i="43"/>
  <c r="F16" i="43" s="1"/>
  <c r="X14" i="43"/>
  <c r="F14" i="43" s="1"/>
  <c r="X10" i="43"/>
  <c r="F10" i="43" s="1"/>
  <c r="X22" i="43"/>
  <c r="F22" i="43" s="1"/>
  <c r="X20" i="43"/>
  <c r="F20" i="43" s="1"/>
  <c r="X12" i="43"/>
  <c r="F12" i="43" s="1"/>
  <c r="X18" i="43"/>
  <c r="F18" i="43" s="1"/>
  <c r="X8" i="45"/>
  <c r="F8" i="45" s="1"/>
  <c r="X8" i="40" s="1"/>
  <c r="V30" i="15"/>
  <c r="V32" i="15" s="1"/>
  <c r="V33" i="15"/>
  <c r="R33" i="15"/>
  <c r="R30" i="15"/>
  <c r="R32" i="15" s="1"/>
  <c r="Q32" i="15"/>
  <c r="Q33" i="15"/>
  <c r="S7" i="15"/>
  <c r="S31" i="15" s="1"/>
  <c r="S6" i="15"/>
  <c r="R7" i="1"/>
  <c r="E7" i="15" s="1"/>
  <c r="R6" i="1"/>
  <c r="R10" i="1"/>
  <c r="R11" i="1"/>
  <c r="R12" i="1"/>
  <c r="R13" i="1"/>
  <c r="R14" i="1"/>
  <c r="R15" i="1"/>
  <c r="R16" i="1"/>
  <c r="R19" i="1"/>
  <c r="R20" i="1"/>
  <c r="R24" i="1"/>
  <c r="X12" i="44" l="1"/>
  <c r="F12" i="44" s="1"/>
  <c r="X22" i="44"/>
  <c r="F22" i="44" s="1"/>
  <c r="F8" i="40"/>
  <c r="X8" i="41" s="1"/>
  <c r="X6" i="40"/>
  <c r="F6" i="40" s="1"/>
  <c r="X16" i="44"/>
  <c r="F16" i="44" s="1"/>
  <c r="X10" i="44"/>
  <c r="F10" i="44" s="1"/>
  <c r="X14" i="44"/>
  <c r="F14" i="44" s="1"/>
  <c r="X18" i="44"/>
  <c r="F18" i="44" s="1"/>
  <c r="X24" i="44"/>
  <c r="F24" i="44" s="1"/>
  <c r="X20" i="44"/>
  <c r="F20" i="44" s="1"/>
  <c r="X6" i="45"/>
  <c r="F6" i="45" s="1"/>
  <c r="F18" i="15" s="1"/>
  <c r="S33" i="15"/>
  <c r="S30" i="15"/>
  <c r="S32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D8" i="29"/>
  <c r="W8" i="32" s="1"/>
  <c r="D24" i="1"/>
  <c r="W24" i="29" s="1"/>
  <c r="D15" i="1"/>
  <c r="W15" i="29" s="1"/>
  <c r="D11" i="1"/>
  <c r="W11" i="29" s="1"/>
  <c r="D20" i="1"/>
  <c r="W20" i="29" s="1"/>
  <c r="D14" i="1"/>
  <c r="W14" i="29" s="1"/>
  <c r="D10" i="1"/>
  <c r="D19" i="1"/>
  <c r="W19" i="29" s="1"/>
  <c r="D13" i="1"/>
  <c r="W13" i="29" s="1"/>
  <c r="D16" i="1"/>
  <c r="W16" i="29" s="1"/>
  <c r="D12" i="1"/>
  <c r="W12" i="29" s="1"/>
  <c r="G7" i="15"/>
  <c r="R22" i="1"/>
  <c r="R18" i="1"/>
  <c r="R25" i="1"/>
  <c r="R21" i="1"/>
  <c r="R17" i="1"/>
  <c r="R23" i="1"/>
  <c r="R9" i="1"/>
  <c r="W10" i="29" l="1"/>
  <c r="D10" i="29" s="1"/>
  <c r="W10" i="32" s="1"/>
  <c r="D6" i="1"/>
  <c r="N6" i="15"/>
  <c r="D20" i="29"/>
  <c r="W20" i="32" s="1"/>
  <c r="J7" i="15"/>
  <c r="D13" i="29"/>
  <c r="W13" i="32" s="1"/>
  <c r="M7" i="15"/>
  <c r="D19" i="29"/>
  <c r="W19" i="32" s="1"/>
  <c r="I7" i="15"/>
  <c r="D11" i="29"/>
  <c r="W11" i="32" s="1"/>
  <c r="J6" i="15"/>
  <c r="D12" i="29"/>
  <c r="W12" i="32" s="1"/>
  <c r="I6" i="15"/>
  <c r="K7" i="15"/>
  <c r="D15" i="29"/>
  <c r="W15" i="32" s="1"/>
  <c r="L6" i="15"/>
  <c r="D16" i="29"/>
  <c r="W16" i="32" s="1"/>
  <c r="K6" i="15"/>
  <c r="D14" i="29"/>
  <c r="W14" i="32" s="1"/>
  <c r="P6" i="15"/>
  <c r="D24" i="29"/>
  <c r="W24" i="32" s="1"/>
  <c r="B12" i="1"/>
  <c r="B10" i="1"/>
  <c r="B14" i="1"/>
  <c r="D18" i="1"/>
  <c r="D9" i="1"/>
  <c r="W9" i="29" s="1"/>
  <c r="D22" i="1"/>
  <c r="W22" i="29" s="1"/>
  <c r="D23" i="1"/>
  <c r="W23" i="29" s="1"/>
  <c r="D21" i="1"/>
  <c r="W21" i="29" s="1"/>
  <c r="D17" i="1"/>
  <c r="W17" i="29" s="1"/>
  <c r="D25" i="1"/>
  <c r="W25" i="29" s="1"/>
  <c r="W18" i="29" l="1"/>
  <c r="B12" i="29"/>
  <c r="O6" i="15"/>
  <c r="D22" i="29"/>
  <c r="W22" i="32" s="1"/>
  <c r="N7" i="15"/>
  <c r="D21" i="29"/>
  <c r="H7" i="15"/>
  <c r="O7" i="15"/>
  <c r="D23" i="29"/>
  <c r="W23" i="32" s="1"/>
  <c r="M6" i="15"/>
  <c r="D14" i="32"/>
  <c r="W14" i="33" s="1"/>
  <c r="K8" i="15"/>
  <c r="B14" i="29"/>
  <c r="K9" i="15"/>
  <c r="D15" i="32"/>
  <c r="W15" i="33" s="1"/>
  <c r="D12" i="32"/>
  <c r="W12" i="33" s="1"/>
  <c r="J8" i="15"/>
  <c r="D19" i="32"/>
  <c r="W19" i="33" s="1"/>
  <c r="M9" i="15"/>
  <c r="J9" i="15"/>
  <c r="D13" i="32"/>
  <c r="W13" i="33" s="1"/>
  <c r="P7" i="15"/>
  <c r="D25" i="29"/>
  <c r="L7" i="15"/>
  <c r="D17" i="29"/>
  <c r="D24" i="32"/>
  <c r="W24" i="33" s="1"/>
  <c r="P8" i="15"/>
  <c r="D16" i="32"/>
  <c r="W16" i="33" s="1"/>
  <c r="L8" i="15"/>
  <c r="I8" i="15"/>
  <c r="B10" i="29"/>
  <c r="D10" i="32"/>
  <c r="W10" i="33" s="1"/>
  <c r="I9" i="15"/>
  <c r="D11" i="32"/>
  <c r="W11" i="33" s="1"/>
  <c r="H8" i="15"/>
  <c r="D20" i="32"/>
  <c r="W20" i="33" s="1"/>
  <c r="N8" i="15"/>
  <c r="B24" i="1"/>
  <c r="B18" i="1"/>
  <c r="B22" i="1"/>
  <c r="B16" i="1"/>
  <c r="B8" i="1"/>
  <c r="D7" i="1"/>
  <c r="B6" i="1" s="1"/>
  <c r="B20" i="1"/>
  <c r="S2" i="1" l="1"/>
  <c r="B24" i="29"/>
  <c r="W25" i="32"/>
  <c r="D25" i="32" s="1"/>
  <c r="B20" i="29"/>
  <c r="W21" i="32"/>
  <c r="B16" i="29"/>
  <c r="W17" i="32"/>
  <c r="D17" i="32" s="1"/>
  <c r="W17" i="33" s="1"/>
  <c r="D6" i="15"/>
  <c r="P9" i="15"/>
  <c r="D12" i="33"/>
  <c r="W12" i="34" s="1"/>
  <c r="B12" i="32"/>
  <c r="J10" i="15"/>
  <c r="O9" i="15"/>
  <c r="D23" i="32"/>
  <c r="W23" i="33" s="1"/>
  <c r="N9" i="15"/>
  <c r="D21" i="32"/>
  <c r="I11" i="15"/>
  <c r="D11" i="33"/>
  <c r="W11" i="34" s="1"/>
  <c r="D8" i="32"/>
  <c r="W8" i="33" s="1"/>
  <c r="I10" i="15"/>
  <c r="B10" i="32"/>
  <c r="D10" i="33"/>
  <c r="W10" i="34" s="1"/>
  <c r="P10" i="15"/>
  <c r="D24" i="33"/>
  <c r="W24" i="34" s="1"/>
  <c r="D19" i="33"/>
  <c r="W19" i="34" s="1"/>
  <c r="M11" i="15"/>
  <c r="K11" i="15"/>
  <c r="D15" i="33"/>
  <c r="B14" i="32"/>
  <c r="K10" i="15"/>
  <c r="D14" i="33"/>
  <c r="W14" i="34" s="1"/>
  <c r="N10" i="15"/>
  <c r="D20" i="33"/>
  <c r="W20" i="34" s="1"/>
  <c r="L10" i="15"/>
  <c r="D16" i="33"/>
  <c r="W16" i="34" s="1"/>
  <c r="L9" i="15"/>
  <c r="J11" i="15"/>
  <c r="D13" i="33"/>
  <c r="W13" i="34" s="1"/>
  <c r="D18" i="29"/>
  <c r="W6" i="29"/>
  <c r="W7" i="29"/>
  <c r="D9" i="29"/>
  <c r="W9" i="32" s="1"/>
  <c r="D22" i="32"/>
  <c r="W22" i="33" s="1"/>
  <c r="O8" i="15"/>
  <c r="B22" i="29"/>
  <c r="D7" i="15"/>
  <c r="B6" i="15" l="1"/>
  <c r="B24" i="32"/>
  <c r="W25" i="33"/>
  <c r="D25" i="33" s="1"/>
  <c r="B20" i="32"/>
  <c r="W21" i="33"/>
  <c r="D21" i="33" s="1"/>
  <c r="K13" i="15"/>
  <c r="W15" i="34"/>
  <c r="D15" i="34" s="1"/>
  <c r="W15" i="35" s="1"/>
  <c r="D6" i="29"/>
  <c r="W18" i="32"/>
  <c r="P12" i="15"/>
  <c r="D24" i="34"/>
  <c r="W24" i="35" s="1"/>
  <c r="I13" i="15"/>
  <c r="D11" i="34"/>
  <c r="W11" i="35" s="1"/>
  <c r="D23" i="33"/>
  <c r="W23" i="34" s="1"/>
  <c r="O11" i="15"/>
  <c r="B12" i="33"/>
  <c r="J12" i="15"/>
  <c r="D12" i="34"/>
  <c r="W12" i="35" s="1"/>
  <c r="O10" i="15"/>
  <c r="D22" i="33"/>
  <c r="W22" i="34" s="1"/>
  <c r="B22" i="32"/>
  <c r="M8" i="15"/>
  <c r="D8" i="15" s="1"/>
  <c r="B18" i="29"/>
  <c r="L11" i="15"/>
  <c r="D17" i="33"/>
  <c r="B16" i="32"/>
  <c r="B14" i="33"/>
  <c r="K12" i="15"/>
  <c r="D14" i="34"/>
  <c r="W14" i="35" s="1"/>
  <c r="P11" i="15"/>
  <c r="N11" i="15"/>
  <c r="H9" i="15"/>
  <c r="D9" i="15" s="1"/>
  <c r="D7" i="29"/>
  <c r="B8" i="29"/>
  <c r="D13" i="34"/>
  <c r="W13" i="35" s="1"/>
  <c r="J13" i="15"/>
  <c r="L12" i="15"/>
  <c r="D16" i="34"/>
  <c r="W16" i="35" s="1"/>
  <c r="D20" i="34"/>
  <c r="W20" i="35" s="1"/>
  <c r="N12" i="15"/>
  <c r="D19" i="34"/>
  <c r="W19" i="35" s="1"/>
  <c r="M13" i="15"/>
  <c r="D10" i="34"/>
  <c r="W10" i="35" s="1"/>
  <c r="I12" i="15"/>
  <c r="B10" i="33"/>
  <c r="H10" i="15"/>
  <c r="B24" i="33" l="1"/>
  <c r="W25" i="34"/>
  <c r="D25" i="34" s="1"/>
  <c r="B20" i="33"/>
  <c r="W21" i="34"/>
  <c r="D21" i="34" s="1"/>
  <c r="B16" i="33"/>
  <c r="W17" i="34"/>
  <c r="D17" i="34" s="1"/>
  <c r="W17" i="35" s="1"/>
  <c r="D16" i="35"/>
  <c r="W16" i="45" s="1"/>
  <c r="L14" i="15"/>
  <c r="N13" i="15"/>
  <c r="B14" i="34"/>
  <c r="K14" i="15"/>
  <c r="D14" i="35"/>
  <c r="W14" i="45" s="1"/>
  <c r="L13" i="15"/>
  <c r="D18" i="32"/>
  <c r="W18" i="33" s="1"/>
  <c r="W6" i="32"/>
  <c r="P14" i="15"/>
  <c r="D24" i="35"/>
  <c r="W24" i="45" s="1"/>
  <c r="D10" i="35"/>
  <c r="W10" i="45" s="1"/>
  <c r="I14" i="15"/>
  <c r="D20" i="35"/>
  <c r="W20" i="45" s="1"/>
  <c r="N14" i="15"/>
  <c r="D9" i="32"/>
  <c r="W9" i="33" s="1"/>
  <c r="W7" i="32"/>
  <c r="B8" i="15"/>
  <c r="B12" i="34"/>
  <c r="D12" i="35"/>
  <c r="W12" i="45" s="1"/>
  <c r="J14" i="15"/>
  <c r="O13" i="15"/>
  <c r="D23" i="34"/>
  <c r="W23" i="35" s="1"/>
  <c r="P13" i="15"/>
  <c r="B6" i="29"/>
  <c r="S2" i="29" s="1"/>
  <c r="B10" i="34"/>
  <c r="I15" i="15"/>
  <c r="D11" i="35"/>
  <c r="W11" i="45" s="1"/>
  <c r="D8" i="33"/>
  <c r="D19" i="35"/>
  <c r="W19" i="45" s="1"/>
  <c r="M15" i="15"/>
  <c r="D13" i="35"/>
  <c r="W13" i="45" s="1"/>
  <c r="J15" i="15"/>
  <c r="B22" i="33"/>
  <c r="O12" i="15"/>
  <c r="D22" i="34"/>
  <c r="W22" i="35" s="1"/>
  <c r="D15" i="35"/>
  <c r="W15" i="45" s="1"/>
  <c r="K15" i="15"/>
  <c r="W8" i="34" l="1"/>
  <c r="B24" i="34"/>
  <c r="W25" i="35"/>
  <c r="D25" i="35" s="1"/>
  <c r="W25" i="45" s="1"/>
  <c r="B20" i="34"/>
  <c r="W21" i="35"/>
  <c r="D21" i="35" s="1"/>
  <c r="W21" i="45" s="1"/>
  <c r="D24" i="45"/>
  <c r="D20" i="45"/>
  <c r="D19" i="45"/>
  <c r="D16" i="45"/>
  <c r="D15" i="45"/>
  <c r="D14" i="45"/>
  <c r="D13" i="45"/>
  <c r="D12" i="45"/>
  <c r="D11" i="45"/>
  <c r="D10" i="45"/>
  <c r="O15" i="15"/>
  <c r="D23" i="35"/>
  <c r="W23" i="45" s="1"/>
  <c r="I16" i="15"/>
  <c r="B10" i="35"/>
  <c r="D22" i="35"/>
  <c r="W22" i="45" s="1"/>
  <c r="O14" i="15"/>
  <c r="B22" i="34"/>
  <c r="J17" i="15"/>
  <c r="H12" i="15"/>
  <c r="B14" i="35"/>
  <c r="K16" i="15"/>
  <c r="N15" i="15"/>
  <c r="I17" i="15"/>
  <c r="P15" i="15"/>
  <c r="N16" i="15"/>
  <c r="P16" i="15"/>
  <c r="M10" i="15"/>
  <c r="D10" i="15" s="1"/>
  <c r="B18" i="32"/>
  <c r="D6" i="32"/>
  <c r="M17" i="15"/>
  <c r="B12" i="35"/>
  <c r="J16" i="15"/>
  <c r="H11" i="15"/>
  <c r="D11" i="15" s="1"/>
  <c r="D7" i="32"/>
  <c r="B8" i="32"/>
  <c r="L15" i="15"/>
  <c r="D17" i="35"/>
  <c r="W17" i="45" s="1"/>
  <c r="L16" i="15"/>
  <c r="K17" i="15"/>
  <c r="B16" i="34"/>
  <c r="W16" i="40" l="1"/>
  <c r="D16" i="40" s="1"/>
  <c r="W16" i="41" s="1"/>
  <c r="W10" i="40"/>
  <c r="D10" i="40" s="1"/>
  <c r="W10" i="41" s="1"/>
  <c r="W20" i="40"/>
  <c r="D20" i="40" s="1"/>
  <c r="W20" i="41" s="1"/>
  <c r="W24" i="40"/>
  <c r="D24" i="40" s="1"/>
  <c r="W24" i="41" s="1"/>
  <c r="W12" i="40"/>
  <c r="D12" i="40" s="1"/>
  <c r="W12" i="41" s="1"/>
  <c r="W13" i="40"/>
  <c r="D13" i="40" s="1"/>
  <c r="W13" i="41" s="1"/>
  <c r="W19" i="40"/>
  <c r="D19" i="40" s="1"/>
  <c r="W19" i="41" s="1"/>
  <c r="W11" i="40"/>
  <c r="D11" i="40" s="1"/>
  <c r="W11" i="41" s="1"/>
  <c r="W14" i="40"/>
  <c r="D14" i="40" s="1"/>
  <c r="W14" i="41" s="1"/>
  <c r="W15" i="40"/>
  <c r="D15" i="40" s="1"/>
  <c r="W15" i="41" s="1"/>
  <c r="J19" i="15"/>
  <c r="M19" i="15"/>
  <c r="I19" i="15"/>
  <c r="K19" i="15"/>
  <c r="B24" i="35"/>
  <c r="P18" i="15"/>
  <c r="D23" i="45"/>
  <c r="D22" i="45"/>
  <c r="B20" i="35"/>
  <c r="N17" i="15"/>
  <c r="N18" i="15"/>
  <c r="B16" i="35"/>
  <c r="L18" i="15"/>
  <c r="K18" i="15"/>
  <c r="B14" i="45"/>
  <c r="J18" i="15"/>
  <c r="B12" i="45"/>
  <c r="I18" i="15"/>
  <c r="B10" i="45"/>
  <c r="B10" i="15"/>
  <c r="D18" i="33"/>
  <c r="W6" i="33"/>
  <c r="L17" i="15"/>
  <c r="D8" i="34"/>
  <c r="W8" i="35" s="1"/>
  <c r="B6" i="32"/>
  <c r="S2" i="32" s="1"/>
  <c r="D9" i="33"/>
  <c r="W9" i="34" s="1"/>
  <c r="W7" i="33"/>
  <c r="P17" i="15"/>
  <c r="B22" i="35"/>
  <c r="O16" i="15"/>
  <c r="O17" i="15"/>
  <c r="W18" i="34" l="1"/>
  <c r="D6" i="33"/>
  <c r="W22" i="40"/>
  <c r="D22" i="40" s="1"/>
  <c r="W22" i="41" s="1"/>
  <c r="W23" i="40"/>
  <c r="D23" i="40" s="1"/>
  <c r="W23" i="41" s="1"/>
  <c r="O19" i="15"/>
  <c r="D25" i="45"/>
  <c r="O18" i="15"/>
  <c r="B22" i="45"/>
  <c r="D21" i="45"/>
  <c r="W21" i="40" s="1"/>
  <c r="D17" i="45"/>
  <c r="D13" i="41"/>
  <c r="W13" i="42" s="1"/>
  <c r="J21" i="15"/>
  <c r="M21" i="15"/>
  <c r="D19" i="41"/>
  <c r="W19" i="42" s="1"/>
  <c r="H13" i="15"/>
  <c r="D13" i="15" s="1"/>
  <c r="D7" i="33"/>
  <c r="B8" i="33"/>
  <c r="H14" i="15"/>
  <c r="D8" i="35"/>
  <c r="W8" i="45" s="1"/>
  <c r="D16" i="41"/>
  <c r="W16" i="42" s="1"/>
  <c r="L20" i="15"/>
  <c r="M12" i="15"/>
  <c r="D12" i="15" s="1"/>
  <c r="B18" i="33"/>
  <c r="K21" i="15"/>
  <c r="D15" i="41"/>
  <c r="W15" i="42" s="1"/>
  <c r="B12" i="40"/>
  <c r="J20" i="15"/>
  <c r="D12" i="41"/>
  <c r="W12" i="42" s="1"/>
  <c r="D20" i="41"/>
  <c r="W20" i="42" s="1"/>
  <c r="N20" i="15"/>
  <c r="D10" i="41"/>
  <c r="W10" i="42" s="1"/>
  <c r="I20" i="15"/>
  <c r="B14" i="40"/>
  <c r="K20" i="15"/>
  <c r="D14" i="41"/>
  <c r="W14" i="42" s="1"/>
  <c r="B10" i="40"/>
  <c r="I21" i="15"/>
  <c r="D11" i="41"/>
  <c r="W11" i="42" s="1"/>
  <c r="D24" i="41"/>
  <c r="W24" i="42" s="1"/>
  <c r="P20" i="15"/>
  <c r="B6" i="33" l="1"/>
  <c r="S2" i="33" s="1"/>
  <c r="W25" i="40"/>
  <c r="D25" i="40" s="1"/>
  <c r="W17" i="40"/>
  <c r="D17" i="40" s="1"/>
  <c r="D21" i="40"/>
  <c r="P19" i="15"/>
  <c r="B24" i="45"/>
  <c r="N19" i="15"/>
  <c r="B20" i="45"/>
  <c r="L19" i="15"/>
  <c r="B16" i="45"/>
  <c r="B12" i="15"/>
  <c r="P22" i="15"/>
  <c r="D24" i="42"/>
  <c r="W24" i="43" s="1"/>
  <c r="D18" i="34"/>
  <c r="W18" i="35" s="1"/>
  <c r="W6" i="34"/>
  <c r="J23" i="15"/>
  <c r="D13" i="42"/>
  <c r="W13" i="43" s="1"/>
  <c r="K23" i="15"/>
  <c r="D15" i="42"/>
  <c r="W15" i="43" s="1"/>
  <c r="D10" i="42"/>
  <c r="W10" i="43" s="1"/>
  <c r="I22" i="15"/>
  <c r="D20" i="42"/>
  <c r="W20" i="43" s="1"/>
  <c r="N22" i="15"/>
  <c r="J22" i="15"/>
  <c r="D12" i="42"/>
  <c r="W12" i="43" s="1"/>
  <c r="B12" i="41"/>
  <c r="D16" i="42"/>
  <c r="W16" i="43" s="1"/>
  <c r="L22" i="15"/>
  <c r="W7" i="34"/>
  <c r="D9" i="34"/>
  <c r="W9" i="35" s="1"/>
  <c r="B10" i="41"/>
  <c r="D11" i="42"/>
  <c r="W11" i="43" s="1"/>
  <c r="I23" i="15"/>
  <c r="K22" i="15"/>
  <c r="D14" i="42"/>
  <c r="W14" i="43" s="1"/>
  <c r="B14" i="41"/>
  <c r="O21" i="15"/>
  <c r="D23" i="41"/>
  <c r="W23" i="42" s="1"/>
  <c r="D19" i="42"/>
  <c r="W19" i="43" s="1"/>
  <c r="M23" i="15"/>
  <c r="O20" i="15"/>
  <c r="B22" i="40"/>
  <c r="D22" i="41"/>
  <c r="W22" i="42" s="1"/>
  <c r="W17" i="41" l="1"/>
  <c r="D17" i="41" s="1"/>
  <c r="B16" i="40"/>
  <c r="L21" i="15"/>
  <c r="B24" i="40"/>
  <c r="W25" i="41"/>
  <c r="D25" i="41" s="1"/>
  <c r="P21" i="15"/>
  <c r="B20" i="40"/>
  <c r="W21" i="41"/>
  <c r="D21" i="41" s="1"/>
  <c r="D8" i="45"/>
  <c r="N21" i="15"/>
  <c r="O23" i="15"/>
  <c r="D23" i="42"/>
  <c r="W23" i="43" s="1"/>
  <c r="B10" i="42"/>
  <c r="D11" i="43"/>
  <c r="W11" i="44" s="1"/>
  <c r="I25" i="15"/>
  <c r="B12" i="42"/>
  <c r="J24" i="15"/>
  <c r="D12" i="43"/>
  <c r="W12" i="44" s="1"/>
  <c r="D20" i="43"/>
  <c r="W20" i="44" s="1"/>
  <c r="N24" i="15"/>
  <c r="H16" i="15"/>
  <c r="K24" i="15"/>
  <c r="B14" i="42"/>
  <c r="D14" i="43"/>
  <c r="W14" i="44" s="1"/>
  <c r="L24" i="15"/>
  <c r="D16" i="43"/>
  <c r="W16" i="44" s="1"/>
  <c r="D13" i="43"/>
  <c r="W13" i="44" s="1"/>
  <c r="J25" i="15"/>
  <c r="O22" i="15"/>
  <c r="B22" i="41"/>
  <c r="D22" i="42"/>
  <c r="W22" i="43" s="1"/>
  <c r="D19" i="43"/>
  <c r="W19" i="44" s="1"/>
  <c r="M25" i="15"/>
  <c r="W7" i="35"/>
  <c r="D7" i="34"/>
  <c r="H15" i="15"/>
  <c r="D15" i="15" s="1"/>
  <c r="B8" i="34"/>
  <c r="I24" i="15"/>
  <c r="D10" i="43"/>
  <c r="W10" i="44" s="1"/>
  <c r="M14" i="15"/>
  <c r="D14" i="15" s="1"/>
  <c r="B18" i="34"/>
  <c r="D6" i="34"/>
  <c r="P24" i="15"/>
  <c r="D24" i="43"/>
  <c r="W24" i="44" s="1"/>
  <c r="K25" i="15"/>
  <c r="D15" i="43"/>
  <c r="W15" i="44" s="1"/>
  <c r="B20" i="41" l="1"/>
  <c r="W21" i="42"/>
  <c r="D21" i="42" s="1"/>
  <c r="B24" i="41"/>
  <c r="W25" i="42"/>
  <c r="D25" i="42" s="1"/>
  <c r="B16" i="41"/>
  <c r="W17" i="42"/>
  <c r="D17" i="42" s="1"/>
  <c r="W8" i="40"/>
  <c r="D8" i="40" s="1"/>
  <c r="W8" i="41" s="1"/>
  <c r="P23" i="15"/>
  <c r="N23" i="15"/>
  <c r="L23" i="15"/>
  <c r="H18" i="15"/>
  <c r="B14" i="15"/>
  <c r="K27" i="15"/>
  <c r="D15" i="44"/>
  <c r="K29" i="15" s="1"/>
  <c r="B6" i="34"/>
  <c r="S2" i="34" s="1"/>
  <c r="D10" i="44"/>
  <c r="I26" i="15"/>
  <c r="B10" i="43"/>
  <c r="O24" i="15"/>
  <c r="D22" i="43"/>
  <c r="W22" i="44" s="1"/>
  <c r="B22" i="42"/>
  <c r="D13" i="44"/>
  <c r="J29" i="15" s="1"/>
  <c r="J27" i="15"/>
  <c r="K26" i="15"/>
  <c r="D14" i="44"/>
  <c r="B14" i="43"/>
  <c r="O25" i="15"/>
  <c r="D23" i="43"/>
  <c r="W23" i="44" s="1"/>
  <c r="N26" i="15"/>
  <c r="D20" i="44"/>
  <c r="P26" i="15"/>
  <c r="D24" i="44"/>
  <c r="D18" i="35"/>
  <c r="W18" i="45" s="1"/>
  <c r="W6" i="35"/>
  <c r="D9" i="35"/>
  <c r="D19" i="44"/>
  <c r="M29" i="15" s="1"/>
  <c r="M27" i="15"/>
  <c r="L26" i="15"/>
  <c r="D16" i="44"/>
  <c r="B12" i="43"/>
  <c r="J26" i="15"/>
  <c r="D12" i="44"/>
  <c r="D11" i="44"/>
  <c r="I29" i="15" s="1"/>
  <c r="I27" i="15"/>
  <c r="P25" i="15" l="1"/>
  <c r="W25" i="43"/>
  <c r="D25" i="43" s="1"/>
  <c r="B20" i="42"/>
  <c r="W21" i="43"/>
  <c r="D21" i="43" s="1"/>
  <c r="B16" i="42"/>
  <c r="W17" i="43"/>
  <c r="D17" i="43" s="1"/>
  <c r="B8" i="35"/>
  <c r="W9" i="45"/>
  <c r="W6" i="45"/>
  <c r="D6" i="35"/>
  <c r="N25" i="15"/>
  <c r="B24" i="42"/>
  <c r="L25" i="15"/>
  <c r="D18" i="45"/>
  <c r="W18" i="40" s="1"/>
  <c r="D7" i="35"/>
  <c r="N28" i="15"/>
  <c r="H17" i="15"/>
  <c r="D17" i="15" s="1"/>
  <c r="P28" i="15"/>
  <c r="I28" i="15"/>
  <c r="B10" i="44"/>
  <c r="B14" i="44"/>
  <c r="K28" i="15"/>
  <c r="O27" i="15"/>
  <c r="D23" i="44"/>
  <c r="O29" i="15" s="1"/>
  <c r="O26" i="15"/>
  <c r="B22" i="43"/>
  <c r="D22" i="44"/>
  <c r="B12" i="44"/>
  <c r="J28" i="15"/>
  <c r="L28" i="15"/>
  <c r="B18" i="35"/>
  <c r="M16" i="15"/>
  <c r="D16" i="15" s="1"/>
  <c r="B16" i="43" l="1"/>
  <c r="W17" i="44"/>
  <c r="D17" i="44" s="1"/>
  <c r="L29" i="15" s="1"/>
  <c r="B24" i="43"/>
  <c r="W25" i="44"/>
  <c r="D25" i="44" s="1"/>
  <c r="P29" i="15" s="1"/>
  <c r="W21" i="44"/>
  <c r="D21" i="44" s="1"/>
  <c r="L27" i="15"/>
  <c r="N27" i="15"/>
  <c r="P27" i="15"/>
  <c r="B20" i="43"/>
  <c r="D18" i="40"/>
  <c r="W6" i="40"/>
  <c r="B6" i="35"/>
  <c r="S2" i="35" s="1"/>
  <c r="M18" i="15"/>
  <c r="B18" i="45"/>
  <c r="D6" i="45"/>
  <c r="D9" i="45"/>
  <c r="W9" i="40" s="1"/>
  <c r="W7" i="45"/>
  <c r="B16" i="15"/>
  <c r="O28" i="15"/>
  <c r="B22" i="44"/>
  <c r="N29" i="15" l="1"/>
  <c r="B20" i="44"/>
  <c r="D6" i="40"/>
  <c r="W18" i="41"/>
  <c r="B24" i="44"/>
  <c r="B16" i="44"/>
  <c r="D9" i="40"/>
  <c r="W7" i="40"/>
  <c r="H19" i="15"/>
  <c r="D19" i="15" s="1"/>
  <c r="D7" i="45"/>
  <c r="B6" i="45" s="1"/>
  <c r="S2" i="45" s="1"/>
  <c r="B8" i="45"/>
  <c r="H20" i="15"/>
  <c r="D8" i="41"/>
  <c r="W8" i="42" s="1"/>
  <c r="D18" i="15"/>
  <c r="D7" i="40" l="1"/>
  <c r="B6" i="40" s="1"/>
  <c r="W9" i="41"/>
  <c r="B18" i="15"/>
  <c r="H21" i="15" l="1"/>
  <c r="D21" i="15" s="1"/>
  <c r="D9" i="41"/>
  <c r="B8" i="40"/>
  <c r="M20" i="15"/>
  <c r="D20" i="15" s="1"/>
  <c r="B18" i="40"/>
  <c r="H22" i="15"/>
  <c r="D8" i="42"/>
  <c r="W8" i="43" s="1"/>
  <c r="D7" i="41" l="1"/>
  <c r="W9" i="42"/>
  <c r="W6" i="41"/>
  <c r="D18" i="41"/>
  <c r="B20" i="15"/>
  <c r="W7" i="41"/>
  <c r="D6" i="41" l="1"/>
  <c r="B6" i="41" s="1"/>
  <c r="W18" i="42"/>
  <c r="D18" i="42" s="1"/>
  <c r="D9" i="42"/>
  <c r="H23" i="15"/>
  <c r="D23" i="15" s="1"/>
  <c r="B8" i="41"/>
  <c r="M22" i="15"/>
  <c r="D22" i="15" s="1"/>
  <c r="B18" i="41"/>
  <c r="H24" i="15"/>
  <c r="D6" i="42" l="1"/>
  <c r="W18" i="43"/>
  <c r="D7" i="42"/>
  <c r="W9" i="43"/>
  <c r="B22" i="15"/>
  <c r="D8" i="43"/>
  <c r="W8" i="44" s="1"/>
  <c r="W6" i="42"/>
  <c r="W7" i="42"/>
  <c r="M24" i="15" l="1"/>
  <c r="D24" i="15" s="1"/>
  <c r="B18" i="42"/>
  <c r="H25" i="15"/>
  <c r="D25" i="15" s="1"/>
  <c r="B6" i="42"/>
  <c r="B8" i="42"/>
  <c r="H26" i="15"/>
  <c r="B24" i="15" l="1"/>
  <c r="D9" i="43"/>
  <c r="W9" i="44" s="1"/>
  <c r="W7" i="43"/>
  <c r="D8" i="44"/>
  <c r="D18" i="43"/>
  <c r="W18" i="44" s="1"/>
  <c r="W6" i="43"/>
  <c r="B18" i="43" l="1"/>
  <c r="M26" i="15"/>
  <c r="D26" i="15" s="1"/>
  <c r="D6" i="43"/>
  <c r="D7" i="43"/>
  <c r="H27" i="15"/>
  <c r="D27" i="15" s="1"/>
  <c r="B8" i="43"/>
  <c r="H28" i="15"/>
  <c r="B26" i="15" l="1"/>
  <c r="B6" i="43"/>
  <c r="W7" i="44"/>
  <c r="D9" i="44"/>
  <c r="D18" i="44"/>
  <c r="W6" i="44"/>
  <c r="M28" i="15" l="1"/>
  <c r="D28" i="15" s="1"/>
  <c r="B18" i="44"/>
  <c r="D6" i="44"/>
  <c r="H29" i="15"/>
  <c r="D29" i="15" s="1"/>
  <c r="D7" i="44"/>
  <c r="B8" i="44"/>
  <c r="B6" i="44" l="1"/>
  <c r="B28" i="15"/>
  <c r="F8" i="41" l="1"/>
  <c r="S2" i="40"/>
  <c r="F20" i="15"/>
  <c r="X6" i="41"/>
  <c r="F6" i="41" s="1"/>
  <c r="S2" i="41" s="1"/>
  <c r="X8" i="42" l="1"/>
  <c r="X6" i="42" s="1"/>
  <c r="F6" i="42" s="1"/>
  <c r="S2" i="42" s="1"/>
  <c r="F22" i="15"/>
  <c r="F8" i="42" l="1"/>
  <c r="F24" i="15"/>
  <c r="X8" i="43" l="1"/>
  <c r="F8" i="43" s="1"/>
  <c r="X8" i="44" l="1"/>
  <c r="F8" i="44" s="1"/>
  <c r="X6" i="43"/>
  <c r="F6" i="43" s="1"/>
  <c r="S2" i="43" l="1"/>
  <c r="F26" i="15"/>
  <c r="X6" i="44"/>
  <c r="F6" i="44" s="1"/>
  <c r="S2" i="44" l="1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sharedStrings.xml><?xml version="1.0" encoding="utf-8"?>
<sst xmlns="http://schemas.openxmlformats.org/spreadsheetml/2006/main" count="966" uniqueCount="100">
  <si>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</si>
  <si>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</si>
  <si>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</si>
  <si>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</si>
  <si>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</si>
  <si>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</si>
  <si>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</si>
  <si>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</si>
  <si>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</si>
  <si>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</si>
  <si>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</si>
  <si>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</si>
  <si>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</si>
  <si>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</si>
  <si>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</si>
  <si>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</si>
  <si>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</si>
  <si>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</si>
  <si>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</si>
  <si>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</si>
  <si>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</si>
  <si>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</si>
  <si>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</si>
  <si>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</si>
  <si>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</si>
  <si>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</si>
  <si>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</si>
  <si>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</si>
  <si>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</si>
  <si>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</si>
  <si>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</si>
  <si>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</si>
  <si>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</si>
  <si>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</si>
  <si>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</si>
  <si>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</si>
  <si>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</si>
  <si>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</si>
  <si>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</si>
  <si>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</si>
  <si>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</si>
  <si>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</si>
  <si>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</si>
  <si>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</si>
  <si>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</si>
  <si>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</si>
  <si>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</si>
  <si>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</si>
  <si>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</si>
  <si>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</si>
  <si>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</si>
  <si>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</si>
  <si>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</si>
  <si>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</si>
  <si>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</si>
  <si>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</si>
  <si>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</si>
  <si>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</si>
  <si>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</si>
  <si>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</si>
  <si>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</si>
  <si>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</si>
  <si>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</si>
  <si>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</si>
  <si>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</si>
  <si>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</si>
  <si>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</si>
  <si>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</si>
  <si>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</si>
  <si>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</si>
  <si>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</si>
  <si>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</si>
  <si>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</si>
  <si>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</si>
  <si>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</si>
  <si>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</si>
  <si>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</si>
  <si>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</si>
  <si>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</si>
  <si>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</si>
  <si>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</si>
  <si>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</si>
  <si>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</si>
  <si>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</si>
  <si>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</si>
  <si>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</si>
  <si>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○面積　５３５．４９㎢</t>
    <rPh sb="1" eb="3">
      <t>メンセキ</t>
    </rPh>
    <phoneticPr fontId="1"/>
  </si>
  <si>
    <t>令和６年４月１日　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9" eb="11">
      <t>ゲンザイ</t>
    </rPh>
    <phoneticPr fontId="1"/>
  </si>
  <si>
    <t>令和６年５月１日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</si>
  <si>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</si>
  <si>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</si>
  <si>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</si>
  <si>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</si>
  <si>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令和６年10月１日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</si>
  <si>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令和６年11月１日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</si>
  <si>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令和６年12月１日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</si>
  <si>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令和７年１月１日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</si>
  <si>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</si>
  <si>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</si>
  <si>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　和　６　年　度　　推　計　人　口　表</t>
    <rPh sb="0" eb="1">
      <t>レイ</t>
    </rPh>
    <rPh sb="2" eb="3">
      <t>ワ</t>
    </rPh>
    <rPh sb="6" eb="7">
      <t>トシ</t>
    </rPh>
    <rPh sb="8" eb="9">
      <t>ド</t>
    </rPh>
    <rPh sb="11" eb="12">
      <t>スイ</t>
    </rPh>
    <rPh sb="13" eb="14">
      <t>ケイ</t>
    </rPh>
    <rPh sb="15" eb="16">
      <t>ジン</t>
    </rPh>
    <rPh sb="17" eb="18">
      <t>クチ</t>
    </rPh>
    <rPh sb="19" eb="20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</si>
</sst>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 ;[Red]\-#,##0\ "/>
    <numFmt numFmtId="179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2" borderId="29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6" fontId="0" fillId="2" borderId="30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9" fontId="2" fillId="0" borderId="3" xfId="1" applyNumberFormat="1" applyFont="1" applyBorder="1" applyAlignment="1">
      <alignment vertical="center" shrinkToFit="1"/>
    </xf>
    <xf numFmtId="179" fontId="2" fillId="0" borderId="3" xfId="1" applyNumberFormat="1" applyFont="1" applyFill="1" applyBorder="1" applyAlignment="1">
      <alignment vertical="center" shrinkToFit="1"/>
    </xf>
    <xf numFmtId="179" fontId="2" fillId="0" borderId="16" xfId="1" applyNumberFormat="1" applyFont="1" applyFill="1" applyBorder="1" applyAlignment="1">
      <alignment horizontal="right" vertical="center"/>
    </xf>
    <xf numFmtId="179" fontId="2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2" fillId="0" borderId="43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center" vertical="center"/>
    </xf>
    <xf numFmtId="176" fontId="0" fillId="0" borderId="43" xfId="1" applyNumberFormat="1" applyFont="1" applyFill="1" applyBorder="1" applyAlignment="1">
      <alignment horizontal="center" vertical="center"/>
    </xf>
    <xf numFmtId="176" fontId="2" fillId="0" borderId="70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0" fillId="0" borderId="36" xfId="1" applyNumberFormat="1" applyFont="1" applyFill="1" applyBorder="1" applyAlignment="1">
      <alignment horizontal="right" vertical="center"/>
    </xf>
    <xf numFmtId="176" fontId="2" fillId="0" borderId="75" xfId="1" applyNumberFormat="1" applyFont="1" applyFill="1" applyBorder="1" applyAlignment="1">
      <alignment horizontal="right" vertical="center"/>
    </xf>
    <xf numFmtId="178" fontId="0" fillId="0" borderId="36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0" xfId="1" applyNumberFormat="1" applyFont="1" applyFill="1" applyBorder="1" applyAlignment="1">
      <alignment vertical="center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8" fontId="0" fillId="0" borderId="25" xfId="1" applyNumberFormat="1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0" borderId="15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6" fontId="0" fillId="2" borderId="52" xfId="1" applyNumberFormat="1" applyFont="1" applyFill="1" applyBorder="1" applyAlignment="1" applyProtection="1">
      <alignment horizontal="right" vertical="center"/>
      <protection locked="0"/>
    </xf>
    <xf numFmtId="176" fontId="0" fillId="2" borderId="19" xfId="1" applyNumberFormat="1" applyFont="1" applyFill="1" applyBorder="1" applyAlignment="1" applyProtection="1">
      <alignment horizontal="right" vertical="center"/>
      <protection locked="0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25" xfId="1" applyNumberFormat="1" applyFont="1" applyBorder="1" applyAlignment="1">
      <alignment horizontal="center" vertical="center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26" xfId="1" applyNumberFormat="1" applyFont="1" applyBorder="1" applyAlignment="1">
      <alignment horizontal="center" vertical="center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69" xfId="0" applyFont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6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74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39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27" xfId="1" applyNumberFormat="1" applyFont="1" applyBorder="1" applyAlignment="1">
      <alignment horizontal="center" vertical="center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view="pageBreakPreview" zoomScale="115" zoomScaleNormal="100" zoomScaleSheetLayoutView="115" workbookViewId="0">
      <pane xSplit="1" ySplit="5" topLeftCell="T6" activePane="bottomRight" state="frozen"/>
      <selection pane="topRight" activeCell="B1" sqref="B1"/>
      <selection pane="bottomLeft" activeCell="A6" sqref="A6"/>
      <selection pane="bottomRight" activeCell="K11" sqref="K11"/>
    </sheetView>
  </sheetViews>
  <sheetFormatPr defaultRowHeight="13.5" x14ac:dyDescent="0.1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 x14ac:dyDescent="0.15">
      <c r="A1" s="159" t="s">
        <v>99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</row>
    <row r="2" spans="1:40" s="5" customFormat="1" x14ac:dyDescent="0.15">
      <c r="A2" s="6"/>
      <c r="Q2" s="7" t="s">
        <v>24</v>
      </c>
      <c r="T2" s="7" t="s">
        <v>25</v>
      </c>
      <c r="X2" s="6"/>
      <c r="AG2" s="6"/>
    </row>
    <row r="3" spans="1:40" s="5" customFormat="1" ht="14.25" thickBot="1" x14ac:dyDescent="0.2">
      <c r="A3" s="6"/>
      <c r="X3" s="6"/>
      <c r="AG3" s="6"/>
    </row>
    <row r="4" spans="1:40" s="5" customFormat="1" ht="22.5" customHeight="1" x14ac:dyDescent="0.15">
      <c r="A4" s="160" t="s">
        <v>26</v>
      </c>
      <c r="B4" s="165" t="s">
        <v>28</v>
      </c>
      <c r="C4" s="162" t="s">
        <v>52</v>
      </c>
      <c r="D4" s="12" t="s">
        <v>29</v>
      </c>
      <c r="E4" s="12" t="s">
        <v>30</v>
      </c>
      <c r="F4" s="162" t="s">
        <v>27</v>
      </c>
      <c r="G4" s="162" t="s">
        <v>49</v>
      </c>
      <c r="H4" s="170" t="s">
        <v>31</v>
      </c>
      <c r="I4" s="171"/>
      <c r="J4" s="171"/>
      <c r="K4" s="171"/>
      <c r="L4" s="171"/>
      <c r="M4" s="171"/>
      <c r="N4" s="171"/>
      <c r="O4" s="171"/>
      <c r="P4" s="172"/>
      <c r="Q4" s="167" t="s">
        <v>50</v>
      </c>
      <c r="R4" s="168"/>
      <c r="S4" s="169"/>
      <c r="T4" s="167" t="s">
        <v>51</v>
      </c>
      <c r="U4" s="168"/>
      <c r="V4" s="169"/>
      <c r="X4" s="155" t="s">
        <v>26</v>
      </c>
      <c r="Y4" s="156" t="s">
        <v>60</v>
      </c>
      <c r="Z4" s="157"/>
      <c r="AA4" s="157"/>
      <c r="AB4" s="157"/>
      <c r="AC4" s="157"/>
      <c r="AD4" s="158"/>
      <c r="AE4" s="129"/>
      <c r="AG4" s="155" t="s">
        <v>26</v>
      </c>
      <c r="AH4" s="156" t="s">
        <v>60</v>
      </c>
      <c r="AI4" s="157"/>
      <c r="AJ4" s="157"/>
      <c r="AK4" s="157"/>
      <c r="AL4" s="157"/>
      <c r="AM4" s="158"/>
      <c r="AN4" s="129"/>
    </row>
    <row r="5" spans="1:40" s="5" customFormat="1" ht="22.5" customHeight="1" thickBot="1" x14ac:dyDescent="0.2">
      <c r="A5" s="161"/>
      <c r="B5" s="166"/>
      <c r="C5" s="164"/>
      <c r="D5" s="13" t="s">
        <v>30</v>
      </c>
      <c r="E5" s="14" t="s">
        <v>32</v>
      </c>
      <c r="F5" s="163"/>
      <c r="G5" s="164"/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40</v>
      </c>
      <c r="P5" s="16" t="s">
        <v>41</v>
      </c>
      <c r="Q5" s="17" t="s">
        <v>42</v>
      </c>
      <c r="R5" s="15" t="s">
        <v>43</v>
      </c>
      <c r="S5" s="18" t="s">
        <v>44</v>
      </c>
      <c r="T5" s="17" t="s">
        <v>45</v>
      </c>
      <c r="U5" s="15" t="s">
        <v>46</v>
      </c>
      <c r="V5" s="18" t="s">
        <v>44</v>
      </c>
      <c r="X5" s="155"/>
      <c r="Y5" s="73" t="s">
        <v>42</v>
      </c>
      <c r="Z5" s="73" t="s">
        <v>43</v>
      </c>
      <c r="AA5" s="130" t="s">
        <v>80</v>
      </c>
      <c r="AB5" s="73" t="s">
        <v>45</v>
      </c>
      <c r="AC5" s="73" t="s">
        <v>46</v>
      </c>
      <c r="AD5" s="130" t="s">
        <v>81</v>
      </c>
      <c r="AE5" s="73" t="s">
        <v>44</v>
      </c>
      <c r="AG5" s="155"/>
      <c r="AH5" s="73" t="s">
        <v>42</v>
      </c>
      <c r="AI5" s="73" t="s">
        <v>43</v>
      </c>
      <c r="AJ5" s="130" t="s">
        <v>80</v>
      </c>
      <c r="AK5" s="73" t="s">
        <v>45</v>
      </c>
      <c r="AL5" s="73" t="s">
        <v>46</v>
      </c>
      <c r="AM5" s="130" t="s">
        <v>81</v>
      </c>
      <c r="AN5" s="73" t="s">
        <v>44</v>
      </c>
    </row>
    <row r="6" spans="1:40" s="5" customFormat="1" ht="19.5" customHeight="1" x14ac:dyDescent="0.15">
      <c r="A6" s="173">
        <v>4</v>
      </c>
      <c r="B6" s="179">
        <f>SUM(D6:D7)</f>
        <v>47396</v>
      </c>
      <c r="C6" s="19" t="s">
        <v>47</v>
      </c>
      <c r="D6" s="55">
        <f t="shared" ref="D6:D13" si="0">SUM(H6:P6)</f>
        <v>22336</v>
      </c>
      <c r="E6" s="55">
        <f>'４月'!E6</f>
        <v>-90</v>
      </c>
      <c r="F6" s="175">
        <f>SUM('４月'!$F$6:$F$7)</f>
        <v>21388</v>
      </c>
      <c r="G6" s="177">
        <f>SUM('４月'!$G$6:$G$7)</f>
        <v>-26</v>
      </c>
      <c r="H6" s="55">
        <f>'４月'!$D$8</f>
        <v>2369</v>
      </c>
      <c r="I6" s="55">
        <f>'４月'!$D$10</f>
        <v>8245</v>
      </c>
      <c r="J6" s="20">
        <f>'４月'!$D$12</f>
        <v>2009</v>
      </c>
      <c r="K6" s="20">
        <f>'４月'!$D$14</f>
        <v>2150</v>
      </c>
      <c r="L6" s="20">
        <f>'４月'!$D$16</f>
        <v>1298</v>
      </c>
      <c r="M6" s="20">
        <f>'４月'!$D$18</f>
        <v>320</v>
      </c>
      <c r="N6" s="20">
        <f>'４月'!$D$20</f>
        <v>326</v>
      </c>
      <c r="O6" s="20">
        <f>'４月'!$D$22</f>
        <v>1676</v>
      </c>
      <c r="P6" s="21">
        <f>'４月'!$D$24</f>
        <v>3943</v>
      </c>
      <c r="Q6" s="22">
        <f>'４月'!$L$6</f>
        <v>146</v>
      </c>
      <c r="R6" s="20">
        <f>'４月'!$Q$6</f>
        <v>211</v>
      </c>
      <c r="S6" s="23">
        <f t="shared" ref="S6:S13" si="1">Q6-R6</f>
        <v>-65</v>
      </c>
      <c r="T6" s="24">
        <f>'４月'!$S$6</f>
        <v>8</v>
      </c>
      <c r="U6" s="20">
        <f>'４月'!$T$6</f>
        <v>33</v>
      </c>
      <c r="V6" s="23">
        <f t="shared" ref="V6:V11" si="2">T6-U6</f>
        <v>-25</v>
      </c>
      <c r="X6" s="154" t="s">
        <v>61</v>
      </c>
      <c r="Y6" s="74">
        <f>Q8</f>
        <v>163</v>
      </c>
      <c r="Z6" s="74">
        <f>R8</f>
        <v>122</v>
      </c>
      <c r="AA6" s="74">
        <f>Y6-Z6</f>
        <v>41</v>
      </c>
      <c r="AB6" s="74">
        <f>T8</f>
        <v>8</v>
      </c>
      <c r="AC6" s="74">
        <f>U8</f>
        <v>32</v>
      </c>
      <c r="AD6" s="74">
        <f>AB6-AC6</f>
        <v>-24</v>
      </c>
      <c r="AE6" s="74">
        <f>AA6+AD6</f>
        <v>17</v>
      </c>
      <c r="AG6" s="154" t="s">
        <v>61</v>
      </c>
      <c r="AH6" s="152">
        <f>Y6+Y7</f>
        <v>313</v>
      </c>
      <c r="AI6" s="152">
        <f t="shared" ref="AI6:AM6" si="3">Z6+Z7</f>
        <v>205</v>
      </c>
      <c r="AJ6" s="152">
        <f t="shared" si="3"/>
        <v>108</v>
      </c>
      <c r="AK6" s="152">
        <f t="shared" si="3"/>
        <v>17</v>
      </c>
      <c r="AL6" s="152">
        <f t="shared" si="3"/>
        <v>73</v>
      </c>
      <c r="AM6" s="152">
        <f t="shared" si="3"/>
        <v>-56</v>
      </c>
      <c r="AN6" s="152">
        <f>AE6+AE7</f>
        <v>52</v>
      </c>
    </row>
    <row r="7" spans="1:40" s="5" customFormat="1" ht="19.5" customHeight="1" thickBot="1" x14ac:dyDescent="0.2">
      <c r="A7" s="174"/>
      <c r="B7" s="180"/>
      <c r="C7" s="37" t="s">
        <v>48</v>
      </c>
      <c r="D7" s="56">
        <f t="shared" si="0"/>
        <v>25060</v>
      </c>
      <c r="E7" s="56">
        <f>'４月'!E7</f>
        <v>-161</v>
      </c>
      <c r="F7" s="176">
        <f>IF('４月'!$H$6=0,0,'４月'!$D$8)</f>
        <v>2369</v>
      </c>
      <c r="G7" s="178">
        <f>IF('４月'!$H$6=0,0,'４月'!$D$8)</f>
        <v>2369</v>
      </c>
      <c r="H7" s="56">
        <f>'４月'!$D$9</f>
        <v>2834</v>
      </c>
      <c r="I7" s="56">
        <f>'４月'!$D$11</f>
        <v>9300</v>
      </c>
      <c r="J7" s="26">
        <f>'４月'!$D$13</f>
        <v>2344</v>
      </c>
      <c r="K7" s="26">
        <f>'４月'!$D$15</f>
        <v>2285</v>
      </c>
      <c r="L7" s="26">
        <f>'４月'!$D$17</f>
        <v>1348</v>
      </c>
      <c r="M7" s="26">
        <f>'４月'!$D$19</f>
        <v>314</v>
      </c>
      <c r="N7" s="26">
        <f>'４月'!$D$21</f>
        <v>396</v>
      </c>
      <c r="O7" s="26">
        <f>'４月'!$D$23</f>
        <v>1993</v>
      </c>
      <c r="P7" s="27">
        <f>'４月'!$D$25</f>
        <v>4246</v>
      </c>
      <c r="Q7" s="28">
        <f>'４月'!$L$7</f>
        <v>107</v>
      </c>
      <c r="R7" s="26">
        <f>'４月'!$Q$7</f>
        <v>227</v>
      </c>
      <c r="S7" s="29">
        <f t="shared" si="1"/>
        <v>-120</v>
      </c>
      <c r="T7" s="30">
        <f>'４月'!$S$7</f>
        <v>3</v>
      </c>
      <c r="U7" s="26">
        <f>'４月'!$T$7</f>
        <v>44</v>
      </c>
      <c r="V7" s="29">
        <f t="shared" si="2"/>
        <v>-41</v>
      </c>
      <c r="X7" s="154"/>
      <c r="Y7" s="74">
        <f>Q9</f>
        <v>150</v>
      </c>
      <c r="Z7" s="74">
        <f t="shared" ref="Z7:Z27" si="4">R9</f>
        <v>83</v>
      </c>
      <c r="AA7" s="74">
        <f t="shared" ref="AA7:AA29" si="5">Y7-Z7</f>
        <v>67</v>
      </c>
      <c r="AB7" s="74">
        <f t="shared" ref="AB7:AB27" si="6">T9</f>
        <v>9</v>
      </c>
      <c r="AC7" s="74">
        <f t="shared" ref="AC7:AC27" si="7">U9</f>
        <v>41</v>
      </c>
      <c r="AD7" s="74">
        <f t="shared" ref="AD7:AD28" si="8">AB7-AC7</f>
        <v>-32</v>
      </c>
      <c r="AE7" s="74">
        <f>AA7+AD7</f>
        <v>35</v>
      </c>
      <c r="AG7" s="154"/>
      <c r="AH7" s="153"/>
      <c r="AI7" s="153"/>
      <c r="AJ7" s="153"/>
      <c r="AK7" s="153"/>
      <c r="AL7" s="153"/>
      <c r="AM7" s="153"/>
      <c r="AN7" s="153"/>
    </row>
    <row r="8" spans="1:40" s="5" customFormat="1" ht="19.5" customHeight="1" thickTop="1" x14ac:dyDescent="0.15">
      <c r="A8" s="181">
        <v>5</v>
      </c>
      <c r="B8" s="184">
        <f>SUM(D8:D9)</f>
        <v>47448</v>
      </c>
      <c r="C8" s="43" t="s">
        <v>56</v>
      </c>
      <c r="D8" s="44">
        <f t="shared" si="0"/>
        <v>22353</v>
      </c>
      <c r="E8" s="44">
        <f>'５月'!E6</f>
        <v>17</v>
      </c>
      <c r="F8" s="183">
        <f>SUM('５月'!$F$6:$F$7)</f>
        <v>21487</v>
      </c>
      <c r="G8" s="183">
        <f>SUM('５月'!$G$6:$G$7)</f>
        <v>99</v>
      </c>
      <c r="H8" s="44">
        <f>'５月'!$D$8</f>
        <v>2360</v>
      </c>
      <c r="I8" s="44">
        <f>'５月'!$D$10</f>
        <v>8282</v>
      </c>
      <c r="J8" s="32">
        <f>'５月'!$D$12</f>
        <v>2011</v>
      </c>
      <c r="K8" s="32">
        <f>'５月'!$D$14</f>
        <v>2148</v>
      </c>
      <c r="L8" s="32">
        <f>'５月'!$D$16</f>
        <v>1289</v>
      </c>
      <c r="M8" s="32">
        <f>'５月'!$D$18</f>
        <v>323</v>
      </c>
      <c r="N8" s="32">
        <f>'５月'!$D$20</f>
        <v>330</v>
      </c>
      <c r="O8" s="32">
        <f>'５月'!$D$22</f>
        <v>1684</v>
      </c>
      <c r="P8" s="33">
        <f>'５月'!$D$24</f>
        <v>3926</v>
      </c>
      <c r="Q8" s="34">
        <f>'５月'!$L$6</f>
        <v>163</v>
      </c>
      <c r="R8" s="32">
        <f>'５月'!$Q$6</f>
        <v>122</v>
      </c>
      <c r="S8" s="35">
        <f t="shared" si="1"/>
        <v>41</v>
      </c>
      <c r="T8" s="36">
        <f>'５月'!$S$6</f>
        <v>8</v>
      </c>
      <c r="U8" s="32">
        <f>'５月'!$T$6</f>
        <v>32</v>
      </c>
      <c r="V8" s="35">
        <f t="shared" si="2"/>
        <v>-24</v>
      </c>
      <c r="X8" s="154" t="s">
        <v>62</v>
      </c>
      <c r="Y8" s="74">
        <f t="shared" ref="Y8:Y26" si="9">Q10</f>
        <v>59</v>
      </c>
      <c r="Z8" s="74">
        <f t="shared" si="4"/>
        <v>54</v>
      </c>
      <c r="AA8" s="74">
        <f t="shared" si="5"/>
        <v>5</v>
      </c>
      <c r="AB8" s="74">
        <f t="shared" si="6"/>
        <v>5</v>
      </c>
      <c r="AC8" s="74">
        <f t="shared" si="7"/>
        <v>32</v>
      </c>
      <c r="AD8" s="74">
        <f t="shared" si="8"/>
        <v>-27</v>
      </c>
      <c r="AE8" s="74">
        <f t="shared" ref="AE8:AE29" si="10">AA8+AD8</f>
        <v>-22</v>
      </c>
      <c r="AG8" s="154" t="s">
        <v>62</v>
      </c>
      <c r="AH8" s="152">
        <f t="shared" ref="AH8" si="11">Y8+Y9</f>
        <v>91</v>
      </c>
      <c r="AI8" s="152">
        <f t="shared" ref="AI8" si="12">Z8+Z9</f>
        <v>94</v>
      </c>
      <c r="AJ8" s="152">
        <f t="shared" ref="AJ8" si="13">AA8+AA9</f>
        <v>-3</v>
      </c>
      <c r="AK8" s="152">
        <f t="shared" ref="AK8" si="14">AB8+AB9</f>
        <v>15</v>
      </c>
      <c r="AL8" s="152">
        <f t="shared" ref="AL8" si="15">AC8+AC9</f>
        <v>69</v>
      </c>
      <c r="AM8" s="152">
        <f t="shared" ref="AM8:AN8" si="16">AD8+AD9</f>
        <v>-54</v>
      </c>
      <c r="AN8" s="152">
        <f t="shared" si="16"/>
        <v>-57</v>
      </c>
    </row>
    <row r="9" spans="1:40" s="5" customFormat="1" ht="19.5" customHeight="1" thickBot="1" x14ac:dyDescent="0.2">
      <c r="A9" s="182"/>
      <c r="B9" s="185"/>
      <c r="C9" s="37" t="s">
        <v>57</v>
      </c>
      <c r="D9" s="56">
        <f t="shared" si="0"/>
        <v>25095</v>
      </c>
      <c r="E9" s="56">
        <f>'５月'!E7</f>
        <v>35</v>
      </c>
      <c r="F9" s="176">
        <f>IF('４月'!$H$6=0,0,'４月'!$D$8)</f>
        <v>2369</v>
      </c>
      <c r="G9" s="176">
        <f>IF('４月'!$H$6=0,0,'４月'!$D$8)</f>
        <v>2369</v>
      </c>
      <c r="H9" s="56">
        <f>'５月'!$D$9</f>
        <v>2834</v>
      </c>
      <c r="I9" s="56">
        <f>'５月'!$D$11</f>
        <v>9353</v>
      </c>
      <c r="J9" s="56">
        <f>'５月'!$D$13</f>
        <v>2342</v>
      </c>
      <c r="K9" s="56">
        <f>'５月'!$D$15</f>
        <v>2292</v>
      </c>
      <c r="L9" s="56">
        <f>'５月'!$D$17</f>
        <v>1345</v>
      </c>
      <c r="M9" s="56">
        <f>'５月'!$D$19</f>
        <v>316</v>
      </c>
      <c r="N9" s="38">
        <f>'５月'!$D$21</f>
        <v>394</v>
      </c>
      <c r="O9" s="38">
        <f>'５月'!$D$23</f>
        <v>1993</v>
      </c>
      <c r="P9" s="39">
        <f>'５月'!$D$25</f>
        <v>4226</v>
      </c>
      <c r="Q9" s="40">
        <f>'５月'!$L$7</f>
        <v>150</v>
      </c>
      <c r="R9" s="38">
        <f>'５月'!$Q$7</f>
        <v>83</v>
      </c>
      <c r="S9" s="41">
        <f t="shared" si="1"/>
        <v>67</v>
      </c>
      <c r="T9" s="42">
        <f>'５月'!$S$7</f>
        <v>9</v>
      </c>
      <c r="U9" s="38">
        <f>'５月'!$T$7</f>
        <v>41</v>
      </c>
      <c r="V9" s="41">
        <f t="shared" si="2"/>
        <v>-32</v>
      </c>
      <c r="X9" s="154"/>
      <c r="Y9" s="74">
        <f t="shared" si="9"/>
        <v>32</v>
      </c>
      <c r="Z9" s="74">
        <f t="shared" si="4"/>
        <v>40</v>
      </c>
      <c r="AA9" s="74">
        <f t="shared" si="5"/>
        <v>-8</v>
      </c>
      <c r="AB9" s="74">
        <f t="shared" si="6"/>
        <v>10</v>
      </c>
      <c r="AC9" s="74">
        <f t="shared" si="7"/>
        <v>37</v>
      </c>
      <c r="AD9" s="74">
        <f t="shared" si="8"/>
        <v>-27</v>
      </c>
      <c r="AE9" s="74">
        <f t="shared" si="10"/>
        <v>-35</v>
      </c>
      <c r="AG9" s="154"/>
      <c r="AH9" s="153"/>
      <c r="AI9" s="153"/>
      <c r="AJ9" s="153"/>
      <c r="AK9" s="153"/>
      <c r="AL9" s="153"/>
      <c r="AM9" s="153"/>
      <c r="AN9" s="153"/>
    </row>
    <row r="10" spans="1:40" s="5" customFormat="1" ht="19.5" customHeight="1" thickTop="1" x14ac:dyDescent="0.15">
      <c r="A10" s="186">
        <v>6</v>
      </c>
      <c r="B10" s="189">
        <f>SUM(D10:D11)</f>
        <v>47391</v>
      </c>
      <c r="C10" s="43" t="s">
        <v>56</v>
      </c>
      <c r="D10" s="44">
        <f t="shared" si="0"/>
        <v>22331</v>
      </c>
      <c r="E10" s="32">
        <f>'６月'!E6</f>
        <v>-22</v>
      </c>
      <c r="F10" s="183">
        <f>SUM('６月'!$F$6:$F$7)</f>
        <v>21485</v>
      </c>
      <c r="G10" s="183">
        <f>SUM('６月'!$G$6:$G$7)</f>
        <v>-2</v>
      </c>
      <c r="H10" s="32">
        <f>'６月'!$D$8</f>
        <v>2358</v>
      </c>
      <c r="I10" s="32">
        <f>'６月'!$D$10</f>
        <v>8276</v>
      </c>
      <c r="J10" s="44">
        <f>'６月'!$D$12</f>
        <v>2004</v>
      </c>
      <c r="K10" s="44">
        <f>'６月'!$D$14</f>
        <v>2149</v>
      </c>
      <c r="L10" s="44">
        <f>'６月'!$D$16</f>
        <v>1292</v>
      </c>
      <c r="M10" s="44">
        <f>'６月'!$D$18</f>
        <v>321</v>
      </c>
      <c r="N10" s="44">
        <f>'６月'!$D$20</f>
        <v>332</v>
      </c>
      <c r="O10" s="44">
        <f>'６月'!$D$22</f>
        <v>1682</v>
      </c>
      <c r="P10" s="45">
        <f>'６月'!$D$24</f>
        <v>3917</v>
      </c>
      <c r="Q10" s="46">
        <f>'６月'!$L$6</f>
        <v>59</v>
      </c>
      <c r="R10" s="44">
        <f>'６月'!$Q$6</f>
        <v>54</v>
      </c>
      <c r="S10" s="47">
        <f t="shared" si="1"/>
        <v>5</v>
      </c>
      <c r="T10" s="48">
        <f>'６月'!$S$6</f>
        <v>5</v>
      </c>
      <c r="U10" s="44">
        <f>'６月'!$T$6</f>
        <v>32</v>
      </c>
      <c r="V10" s="47">
        <f t="shared" si="2"/>
        <v>-27</v>
      </c>
      <c r="X10" s="154" t="s">
        <v>63</v>
      </c>
      <c r="Y10" s="74">
        <f t="shared" si="9"/>
        <v>33</v>
      </c>
      <c r="Z10" s="74">
        <f t="shared" si="4"/>
        <v>33</v>
      </c>
      <c r="AA10" s="74">
        <f t="shared" si="5"/>
        <v>0</v>
      </c>
      <c r="AB10" s="74">
        <f t="shared" si="6"/>
        <v>8</v>
      </c>
      <c r="AC10" s="74">
        <f t="shared" si="7"/>
        <v>31</v>
      </c>
      <c r="AD10" s="74">
        <f t="shared" si="8"/>
        <v>-23</v>
      </c>
      <c r="AE10" s="74">
        <f t="shared" si="10"/>
        <v>-23</v>
      </c>
      <c r="AG10" s="154" t="s">
        <v>63</v>
      </c>
      <c r="AH10" s="152">
        <f t="shared" ref="AH10" si="17">Y10+Y11</f>
        <v>69</v>
      </c>
      <c r="AI10" s="152">
        <f t="shared" ref="AI10" si="18">Z10+Z11</f>
        <v>70</v>
      </c>
      <c r="AJ10" s="152">
        <f t="shared" ref="AJ10" si="19">AA10+AA11</f>
        <v>-1</v>
      </c>
      <c r="AK10" s="152">
        <f t="shared" ref="AK10" si="20">AB10+AB11</f>
        <v>14</v>
      </c>
      <c r="AL10" s="152">
        <f t="shared" ref="AL10" si="21">AC10+AC11</f>
        <v>58</v>
      </c>
      <c r="AM10" s="152">
        <f t="shared" ref="AM10:AN10" si="22">AD10+AD11</f>
        <v>-44</v>
      </c>
      <c r="AN10" s="152">
        <f t="shared" si="22"/>
        <v>-45</v>
      </c>
    </row>
    <row r="11" spans="1:40" s="5" customFormat="1" ht="19.5" customHeight="1" thickBot="1" x14ac:dyDescent="0.2">
      <c r="A11" s="174"/>
      <c r="B11" s="188"/>
      <c r="C11" s="25" t="s">
        <v>57</v>
      </c>
      <c r="D11" s="26">
        <f t="shared" si="0"/>
        <v>25060</v>
      </c>
      <c r="E11" s="56">
        <f>'６月'!E7</f>
        <v>-35</v>
      </c>
      <c r="F11" s="176">
        <f>IF('４月'!$H$6=0,0,'４月'!$D$8)</f>
        <v>2369</v>
      </c>
      <c r="G11" s="176">
        <f>IF('４月'!$H$6=0,0,'４月'!$D$8)</f>
        <v>2369</v>
      </c>
      <c r="H11" s="56">
        <f>'６月'!$D$9</f>
        <v>2830</v>
      </c>
      <c r="I11" s="56">
        <f>'６月'!$D$11</f>
        <v>9338</v>
      </c>
      <c r="J11" s="26">
        <f>'６月'!$D$13</f>
        <v>2337</v>
      </c>
      <c r="K11" s="26">
        <f>'６月'!$D$15</f>
        <v>2291</v>
      </c>
      <c r="L11" s="26">
        <f>'６月'!$D$17</f>
        <v>1344</v>
      </c>
      <c r="M11" s="26">
        <f>'６月'!$D$19</f>
        <v>316</v>
      </c>
      <c r="N11" s="26">
        <f>'６月'!$D$21</f>
        <v>394</v>
      </c>
      <c r="O11" s="26">
        <f>'６月'!$D$23</f>
        <v>1994</v>
      </c>
      <c r="P11" s="27">
        <f>'６月'!$D$25</f>
        <v>4216</v>
      </c>
      <c r="Q11" s="28">
        <f>'６月'!$L$7</f>
        <v>32</v>
      </c>
      <c r="R11" s="26">
        <f>'６月'!$Q$7</f>
        <v>40</v>
      </c>
      <c r="S11" s="29">
        <f t="shared" si="1"/>
        <v>-8</v>
      </c>
      <c r="T11" s="30">
        <f>'６月'!$S$7</f>
        <v>10</v>
      </c>
      <c r="U11" s="26">
        <f>'６月'!$T$7</f>
        <v>37</v>
      </c>
      <c r="V11" s="29">
        <f t="shared" si="2"/>
        <v>-27</v>
      </c>
      <c r="X11" s="154"/>
      <c r="Y11" s="74">
        <f t="shared" si="9"/>
        <v>36</v>
      </c>
      <c r="Z11" s="74">
        <f t="shared" si="4"/>
        <v>37</v>
      </c>
      <c r="AA11" s="74">
        <f t="shared" si="5"/>
        <v>-1</v>
      </c>
      <c r="AB11" s="74">
        <f t="shared" si="6"/>
        <v>6</v>
      </c>
      <c r="AC11" s="74">
        <f t="shared" si="7"/>
        <v>27</v>
      </c>
      <c r="AD11" s="74">
        <f t="shared" si="8"/>
        <v>-21</v>
      </c>
      <c r="AE11" s="74">
        <f t="shared" si="10"/>
        <v>-22</v>
      </c>
      <c r="AG11" s="154"/>
      <c r="AH11" s="153"/>
      <c r="AI11" s="153"/>
      <c r="AJ11" s="153"/>
      <c r="AK11" s="153"/>
      <c r="AL11" s="153"/>
      <c r="AM11" s="153"/>
      <c r="AN11" s="153"/>
    </row>
    <row r="12" spans="1:40" s="5" customFormat="1" ht="19.5" customHeight="1" thickTop="1" x14ac:dyDescent="0.15">
      <c r="A12" s="181">
        <v>7</v>
      </c>
      <c r="B12" s="187">
        <f>SUM(D12:D13)</f>
        <v>47346</v>
      </c>
      <c r="C12" s="31" t="s">
        <v>56</v>
      </c>
      <c r="D12" s="32">
        <f t="shared" si="0"/>
        <v>22308</v>
      </c>
      <c r="E12" s="44">
        <f>'７月'!E6</f>
        <v>-23</v>
      </c>
      <c r="F12" s="183">
        <f>SUM('７月'!$F$6:$F$7)</f>
        <v>21488</v>
      </c>
      <c r="G12" s="183">
        <f>SUM('７月'!$G$6:$G$7)</f>
        <v>3</v>
      </c>
      <c r="H12" s="32">
        <f>'７月'!$D$8</f>
        <v>2352</v>
      </c>
      <c r="I12" s="32">
        <f>'７月'!$D$10</f>
        <v>8273</v>
      </c>
      <c r="J12" s="32">
        <f>'７月'!$D$12</f>
        <v>1991</v>
      </c>
      <c r="K12" s="32">
        <f>'７月'!$D$14</f>
        <v>2152</v>
      </c>
      <c r="L12" s="32">
        <f>'７月'!$D$16</f>
        <v>1286</v>
      </c>
      <c r="M12" s="32">
        <f>'７月'!$D$18</f>
        <v>320</v>
      </c>
      <c r="N12" s="32">
        <f>'７月'!$D$20</f>
        <v>332</v>
      </c>
      <c r="O12" s="32">
        <f>'７月'!$D$22</f>
        <v>1682</v>
      </c>
      <c r="P12" s="33">
        <f>'７月'!$D$24</f>
        <v>3920</v>
      </c>
      <c r="Q12" s="34">
        <f>'７月'!$L$6</f>
        <v>33</v>
      </c>
      <c r="R12" s="32">
        <f>'７月'!$Q$6</f>
        <v>33</v>
      </c>
      <c r="S12" s="35">
        <f t="shared" si="1"/>
        <v>0</v>
      </c>
      <c r="T12" s="36">
        <f>'７月'!$S$6</f>
        <v>8</v>
      </c>
      <c r="U12" s="32">
        <f>'７月'!$T$6</f>
        <v>31</v>
      </c>
      <c r="V12" s="35">
        <f t="shared" ref="V12:V29" si="23">T12-U12</f>
        <v>-23</v>
      </c>
      <c r="X12" s="154" t="s">
        <v>64</v>
      </c>
      <c r="Y12" s="74">
        <f t="shared" si="9"/>
        <v>51</v>
      </c>
      <c r="Z12" s="74">
        <f t="shared" si="4"/>
        <v>56</v>
      </c>
      <c r="AA12" s="74">
        <f t="shared" si="5"/>
        <v>-5</v>
      </c>
      <c r="AB12" s="74">
        <f t="shared" si="6"/>
        <v>13</v>
      </c>
      <c r="AC12" s="74">
        <f t="shared" si="7"/>
        <v>51</v>
      </c>
      <c r="AD12" s="74">
        <f t="shared" si="8"/>
        <v>-38</v>
      </c>
      <c r="AE12" s="74">
        <f t="shared" si="10"/>
        <v>-43</v>
      </c>
      <c r="AG12" s="154" t="s">
        <v>64</v>
      </c>
      <c r="AH12" s="152">
        <f t="shared" ref="AH12" si="24">Y12+Y13</f>
        <v>110</v>
      </c>
      <c r="AI12" s="152">
        <f t="shared" ref="AI12" si="25">Z12+Z13</f>
        <v>98</v>
      </c>
      <c r="AJ12" s="152">
        <f t="shared" ref="AJ12" si="26">AA12+AA13</f>
        <v>12</v>
      </c>
      <c r="AK12" s="152">
        <f t="shared" ref="AK12" si="27">AB12+AB13</f>
        <v>22</v>
      </c>
      <c r="AL12" s="152">
        <f t="shared" ref="AL12" si="28">AC12+AC13</f>
        <v>91</v>
      </c>
      <c r="AM12" s="152">
        <f t="shared" ref="AM12:AN12" si="29">AD12+AD13</f>
        <v>-69</v>
      </c>
      <c r="AN12" s="152">
        <f t="shared" si="29"/>
        <v>-57</v>
      </c>
    </row>
    <row r="13" spans="1:40" s="5" customFormat="1" ht="19.5" customHeight="1" thickBot="1" x14ac:dyDescent="0.2">
      <c r="A13" s="182"/>
      <c r="B13" s="188"/>
      <c r="C13" s="37" t="s">
        <v>57</v>
      </c>
      <c r="D13" s="38">
        <f t="shared" si="0"/>
        <v>25038</v>
      </c>
      <c r="E13" s="38">
        <f>'７月'!E7</f>
        <v>-22</v>
      </c>
      <c r="F13" s="176">
        <f>IF('４月'!$H$6=0,0,'４月'!$D$8)</f>
        <v>2369</v>
      </c>
      <c r="G13" s="176">
        <f>IF('４月'!$H$6=0,0,'４月'!$D$8)</f>
        <v>2369</v>
      </c>
      <c r="H13" s="56">
        <f>'７月'!$D$9</f>
        <v>2826</v>
      </c>
      <c r="I13" s="56">
        <f>'７月'!$D$11</f>
        <v>9343</v>
      </c>
      <c r="J13" s="56">
        <f>'７月'!$D$13</f>
        <v>2327</v>
      </c>
      <c r="K13" s="56">
        <f>'７月'!$D$15</f>
        <v>2283</v>
      </c>
      <c r="L13" s="38">
        <f>'７月'!$D$17</f>
        <v>1338</v>
      </c>
      <c r="M13" s="38">
        <f>'７月'!$D$19</f>
        <v>319</v>
      </c>
      <c r="N13" s="38">
        <f>'７月'!$D$21</f>
        <v>395</v>
      </c>
      <c r="O13" s="38">
        <f>'７月'!$D$23</f>
        <v>1991</v>
      </c>
      <c r="P13" s="39">
        <f>'７月'!$D$25</f>
        <v>4216</v>
      </c>
      <c r="Q13" s="40">
        <f>'７月'!$L$7</f>
        <v>36</v>
      </c>
      <c r="R13" s="38">
        <f>'７月'!$Q$7</f>
        <v>37</v>
      </c>
      <c r="S13" s="41">
        <f t="shared" si="1"/>
        <v>-1</v>
      </c>
      <c r="T13" s="42">
        <f>'７月'!$S$7</f>
        <v>6</v>
      </c>
      <c r="U13" s="38">
        <f>'７月'!$T$7</f>
        <v>27</v>
      </c>
      <c r="V13" s="41">
        <f t="shared" si="23"/>
        <v>-21</v>
      </c>
      <c r="X13" s="154"/>
      <c r="Y13" s="74">
        <f t="shared" si="9"/>
        <v>59</v>
      </c>
      <c r="Z13" s="74">
        <f t="shared" si="4"/>
        <v>42</v>
      </c>
      <c r="AA13" s="74">
        <f t="shared" si="5"/>
        <v>17</v>
      </c>
      <c r="AB13" s="74">
        <f t="shared" si="6"/>
        <v>9</v>
      </c>
      <c r="AC13" s="74">
        <f t="shared" si="7"/>
        <v>40</v>
      </c>
      <c r="AD13" s="74">
        <f t="shared" si="8"/>
        <v>-31</v>
      </c>
      <c r="AE13" s="74">
        <f t="shared" si="10"/>
        <v>-14</v>
      </c>
      <c r="AG13" s="154"/>
      <c r="AH13" s="153"/>
      <c r="AI13" s="153"/>
      <c r="AJ13" s="153"/>
      <c r="AK13" s="153"/>
      <c r="AL13" s="153"/>
      <c r="AM13" s="153"/>
      <c r="AN13" s="153"/>
    </row>
    <row r="14" spans="1:40" s="5" customFormat="1" ht="19.5" customHeight="1" thickTop="1" x14ac:dyDescent="0.15">
      <c r="A14" s="186">
        <v>8</v>
      </c>
      <c r="B14" s="187">
        <f>SUM(D14:D15)</f>
        <v>47289</v>
      </c>
      <c r="C14" s="43" t="s">
        <v>56</v>
      </c>
      <c r="D14" s="44">
        <f t="shared" ref="D14:D29" si="30">SUM(H14:P14)</f>
        <v>22265</v>
      </c>
      <c r="E14" s="44">
        <f>'８月'!E6</f>
        <v>-43</v>
      </c>
      <c r="F14" s="183">
        <f>SUM('８月'!$F$6:$F$7)</f>
        <v>21476</v>
      </c>
      <c r="G14" s="183">
        <f>SUM('８月'!$G$6:$G$7)</f>
        <v>-12</v>
      </c>
      <c r="H14" s="44">
        <f>'８月'!$D$8</f>
        <v>2354</v>
      </c>
      <c r="I14" s="44">
        <f>'８月'!$D$10</f>
        <v>8260</v>
      </c>
      <c r="J14" s="44">
        <f>'８月'!$D$12</f>
        <v>1989</v>
      </c>
      <c r="K14" s="44">
        <f>'８月'!$D$14</f>
        <v>2150</v>
      </c>
      <c r="L14" s="44">
        <f>'８月'!$D$16</f>
        <v>1278</v>
      </c>
      <c r="M14" s="44">
        <f>'８月'!$D$18</f>
        <v>316</v>
      </c>
      <c r="N14" s="44">
        <f>'８月'!$D$20</f>
        <v>331</v>
      </c>
      <c r="O14" s="44">
        <f>'８月'!$D$22</f>
        <v>1676</v>
      </c>
      <c r="P14" s="45">
        <f>'８月'!$D$24</f>
        <v>3911</v>
      </c>
      <c r="Q14" s="46">
        <f>'８月'!$L$6</f>
        <v>51</v>
      </c>
      <c r="R14" s="44">
        <f>'８月'!$Q$6</f>
        <v>56</v>
      </c>
      <c r="S14" s="47">
        <f t="shared" ref="S14:S29" si="31">Q14-R14</f>
        <v>-5</v>
      </c>
      <c r="T14" s="48">
        <f>'８月'!$S$6</f>
        <v>13</v>
      </c>
      <c r="U14" s="44">
        <f>'８月'!$T$6</f>
        <v>51</v>
      </c>
      <c r="V14" s="47">
        <f t="shared" si="23"/>
        <v>-38</v>
      </c>
      <c r="X14" s="154" t="s">
        <v>65</v>
      </c>
      <c r="Y14" s="74">
        <f t="shared" si="9"/>
        <v>32</v>
      </c>
      <c r="Z14" s="74">
        <f t="shared" si="4"/>
        <v>31</v>
      </c>
      <c r="AA14" s="74">
        <f t="shared" si="5"/>
        <v>1</v>
      </c>
      <c r="AB14" s="74">
        <f t="shared" si="6"/>
        <v>13</v>
      </c>
      <c r="AC14" s="74">
        <f t="shared" si="7"/>
        <v>33</v>
      </c>
      <c r="AD14" s="74">
        <f t="shared" si="8"/>
        <v>-20</v>
      </c>
      <c r="AE14" s="74">
        <f t="shared" si="10"/>
        <v>-19</v>
      </c>
      <c r="AG14" s="154" t="s">
        <v>65</v>
      </c>
      <c r="AH14" s="152">
        <f t="shared" ref="AH14" si="32">Y14+Y15</f>
        <v>75</v>
      </c>
      <c r="AI14" s="152">
        <f t="shared" ref="AI14" si="33">Z14+Z15</f>
        <v>75</v>
      </c>
      <c r="AJ14" s="152">
        <f t="shared" ref="AJ14" si="34">AA14+AA15</f>
        <v>0</v>
      </c>
      <c r="AK14" s="152">
        <f t="shared" ref="AK14" si="35">AB14+AB15</f>
        <v>18</v>
      </c>
      <c r="AL14" s="152">
        <f t="shared" ref="AL14" si="36">AC14+AC15</f>
        <v>91</v>
      </c>
      <c r="AM14" s="152">
        <f t="shared" ref="AM14:AN14" si="37">AD14+AD15</f>
        <v>-73</v>
      </c>
      <c r="AN14" s="152">
        <f t="shared" si="37"/>
        <v>-73</v>
      </c>
    </row>
    <row r="15" spans="1:40" s="5" customFormat="1" ht="19.5" customHeight="1" thickBot="1" x14ac:dyDescent="0.2">
      <c r="A15" s="174"/>
      <c r="B15" s="188"/>
      <c r="C15" s="25" t="s">
        <v>57</v>
      </c>
      <c r="D15" s="26">
        <f t="shared" si="30"/>
        <v>25024</v>
      </c>
      <c r="E15" s="26">
        <f>'８月'!E7</f>
        <v>-14</v>
      </c>
      <c r="F15" s="176">
        <f>IF('４月'!$H$6=0,0,'４月'!$D$8)</f>
        <v>2369</v>
      </c>
      <c r="G15" s="176">
        <f>IF('４月'!$H$6=0,0,'４月'!$D$8)</f>
        <v>2369</v>
      </c>
      <c r="H15" s="26">
        <f>'８月'!$D$9</f>
        <v>2834</v>
      </c>
      <c r="I15" s="26">
        <f>'８月'!$D$11</f>
        <v>9341</v>
      </c>
      <c r="J15" s="26">
        <f>'８月'!$D$13</f>
        <v>2315</v>
      </c>
      <c r="K15" s="26">
        <f>'８月'!$D$15</f>
        <v>2285</v>
      </c>
      <c r="L15" s="26">
        <f>'８月'!$D$17</f>
        <v>1332</v>
      </c>
      <c r="M15" s="26">
        <f>'８月'!$D$19</f>
        <v>319</v>
      </c>
      <c r="N15" s="26">
        <f>'８月'!$D$21</f>
        <v>396</v>
      </c>
      <c r="O15" s="26">
        <f>'８月'!$D$23</f>
        <v>1992</v>
      </c>
      <c r="P15" s="27">
        <f>'８月'!$D$25</f>
        <v>4210</v>
      </c>
      <c r="Q15" s="28">
        <f>'８月'!$L$7</f>
        <v>59</v>
      </c>
      <c r="R15" s="26">
        <f>'８月'!$Q$7</f>
        <v>42</v>
      </c>
      <c r="S15" s="29">
        <f t="shared" si="31"/>
        <v>17</v>
      </c>
      <c r="T15" s="30">
        <f>'８月'!$S$7</f>
        <v>9</v>
      </c>
      <c r="U15" s="26">
        <f>'８月'!$T$7</f>
        <v>40</v>
      </c>
      <c r="V15" s="29">
        <f t="shared" si="23"/>
        <v>-31</v>
      </c>
      <c r="X15" s="154"/>
      <c r="Y15" s="74">
        <f t="shared" si="9"/>
        <v>43</v>
      </c>
      <c r="Z15" s="74">
        <f t="shared" si="4"/>
        <v>44</v>
      </c>
      <c r="AA15" s="74">
        <f t="shared" si="5"/>
        <v>-1</v>
      </c>
      <c r="AB15" s="74">
        <f t="shared" si="6"/>
        <v>5</v>
      </c>
      <c r="AC15" s="74">
        <f t="shared" si="7"/>
        <v>58</v>
      </c>
      <c r="AD15" s="74">
        <f t="shared" si="8"/>
        <v>-53</v>
      </c>
      <c r="AE15" s="74">
        <f t="shared" si="10"/>
        <v>-54</v>
      </c>
      <c r="AG15" s="154"/>
      <c r="AH15" s="153"/>
      <c r="AI15" s="153"/>
      <c r="AJ15" s="153"/>
      <c r="AK15" s="153"/>
      <c r="AL15" s="153"/>
      <c r="AM15" s="153"/>
      <c r="AN15" s="153"/>
    </row>
    <row r="16" spans="1:40" s="5" customFormat="1" ht="19.5" customHeight="1" thickTop="1" x14ac:dyDescent="0.15">
      <c r="A16" s="181">
        <v>9</v>
      </c>
      <c r="B16" s="187">
        <f>SUM(D16:D17)</f>
        <v>47216</v>
      </c>
      <c r="C16" s="31" t="s">
        <v>56</v>
      </c>
      <c r="D16" s="32">
        <f t="shared" si="30"/>
        <v>22246</v>
      </c>
      <c r="E16" s="32">
        <f>'９月'!E6</f>
        <v>-19</v>
      </c>
      <c r="F16" s="183">
        <f>SUM('９月'!$F$6:$F$7)</f>
        <v>21436</v>
      </c>
      <c r="G16" s="183">
        <f>SUM('９月'!$G$6:$G$7)</f>
        <v>-40</v>
      </c>
      <c r="H16" s="32">
        <f>'９月'!$D$8</f>
        <v>2356</v>
      </c>
      <c r="I16" s="32">
        <f>'９月'!$D$10</f>
        <v>8252</v>
      </c>
      <c r="J16" s="32">
        <f>'９月'!$D$12</f>
        <v>1994</v>
      </c>
      <c r="K16" s="32">
        <f>'９月'!$D$14</f>
        <v>2148</v>
      </c>
      <c r="L16" s="32">
        <f>'９月'!$D$16</f>
        <v>1273</v>
      </c>
      <c r="M16" s="32">
        <f>'９月'!$D$18</f>
        <v>317</v>
      </c>
      <c r="N16" s="32">
        <f>'９月'!$D$20</f>
        <v>327</v>
      </c>
      <c r="O16" s="32">
        <f>'９月'!$D$22</f>
        <v>1674</v>
      </c>
      <c r="P16" s="33">
        <f>'９月'!$D$24</f>
        <v>3905</v>
      </c>
      <c r="Q16" s="34">
        <f>'９月'!$L$6</f>
        <v>32</v>
      </c>
      <c r="R16" s="32">
        <f>'９月'!$Q$6</f>
        <v>31</v>
      </c>
      <c r="S16" s="35">
        <f t="shared" si="31"/>
        <v>1</v>
      </c>
      <c r="T16" s="36">
        <f>'９月'!$S$6</f>
        <v>13</v>
      </c>
      <c r="U16" s="32">
        <f>'９月'!$T$6</f>
        <v>33</v>
      </c>
      <c r="V16" s="35">
        <f t="shared" si="23"/>
        <v>-20</v>
      </c>
      <c r="X16" s="154" t="s">
        <v>66</v>
      </c>
      <c r="Y16" s="74">
        <f t="shared" si="9"/>
        <v>38</v>
      </c>
      <c r="Z16" s="74">
        <f t="shared" si="4"/>
        <v>49</v>
      </c>
      <c r="AA16" s="74">
        <f t="shared" si="5"/>
        <v>-11</v>
      </c>
      <c r="AB16" s="74">
        <f t="shared" si="6"/>
        <v>15</v>
      </c>
      <c r="AC16" s="74">
        <f t="shared" si="7"/>
        <v>36</v>
      </c>
      <c r="AD16" s="74">
        <f t="shared" si="8"/>
        <v>-21</v>
      </c>
      <c r="AE16" s="74">
        <f t="shared" si="10"/>
        <v>-32</v>
      </c>
      <c r="AG16" s="154" t="s">
        <v>66</v>
      </c>
      <c r="AH16" s="152">
        <f t="shared" ref="AH16" si="38">Y16+Y17</f>
        <v>88</v>
      </c>
      <c r="AI16" s="152">
        <f t="shared" ref="AI16" si="39">Z16+Z17</f>
        <v>81</v>
      </c>
      <c r="AJ16" s="152">
        <f t="shared" ref="AJ16" si="40">AA16+AA17</f>
        <v>7</v>
      </c>
      <c r="AK16" s="152">
        <f t="shared" ref="AK16" si="41">AB16+AB17</f>
        <v>22</v>
      </c>
      <c r="AL16" s="152">
        <f t="shared" ref="AL16" si="42">AC16+AC17</f>
        <v>79</v>
      </c>
      <c r="AM16" s="152">
        <f t="shared" ref="AM16:AN16" si="43">AD16+AD17</f>
        <v>-57</v>
      </c>
      <c r="AN16" s="152">
        <f t="shared" si="43"/>
        <v>-50</v>
      </c>
    </row>
    <row r="17" spans="1:40" s="5" customFormat="1" ht="19.5" customHeight="1" thickBot="1" x14ac:dyDescent="0.2">
      <c r="A17" s="182"/>
      <c r="B17" s="188"/>
      <c r="C17" s="37" t="s">
        <v>57</v>
      </c>
      <c r="D17" s="38">
        <f t="shared" si="30"/>
        <v>24970</v>
      </c>
      <c r="E17" s="38">
        <f>'９月'!E7</f>
        <v>-54</v>
      </c>
      <c r="F17" s="176">
        <f>IF('４月'!$H$6=0,0,'４月'!$D$8)</f>
        <v>2369</v>
      </c>
      <c r="G17" s="176">
        <f>IF('４月'!$H$6=0,0,'４月'!$D$8)</f>
        <v>2369</v>
      </c>
      <c r="H17" s="38">
        <f>'９月'!$D$9</f>
        <v>2825</v>
      </c>
      <c r="I17" s="38">
        <f>'９月'!$D$11</f>
        <v>9329</v>
      </c>
      <c r="J17" s="38">
        <f>'９月'!$D$13</f>
        <v>2306</v>
      </c>
      <c r="K17" s="38">
        <f>'９月'!$D$15</f>
        <v>2287</v>
      </c>
      <c r="L17" s="38">
        <f>'９月'!$D$17</f>
        <v>1336</v>
      </c>
      <c r="M17" s="38">
        <f>'９月'!$D$19</f>
        <v>316</v>
      </c>
      <c r="N17" s="38">
        <f>'９月'!$D$21</f>
        <v>392</v>
      </c>
      <c r="O17" s="38">
        <f>'９月'!$D$23</f>
        <v>1985</v>
      </c>
      <c r="P17" s="39">
        <f>'９月'!$D$25</f>
        <v>4194</v>
      </c>
      <c r="Q17" s="40">
        <f>'９月'!$L$7</f>
        <v>43</v>
      </c>
      <c r="R17" s="38">
        <f>'９月'!$Q$7</f>
        <v>44</v>
      </c>
      <c r="S17" s="41">
        <f t="shared" si="31"/>
        <v>-1</v>
      </c>
      <c r="T17" s="42">
        <f>'９月'!$S$7</f>
        <v>5</v>
      </c>
      <c r="U17" s="38">
        <f>'９月'!$T$7</f>
        <v>58</v>
      </c>
      <c r="V17" s="41">
        <f t="shared" si="23"/>
        <v>-53</v>
      </c>
      <c r="X17" s="154"/>
      <c r="Y17" s="74">
        <f t="shared" si="9"/>
        <v>50</v>
      </c>
      <c r="Z17" s="74">
        <f t="shared" si="4"/>
        <v>32</v>
      </c>
      <c r="AA17" s="74">
        <f t="shared" si="5"/>
        <v>18</v>
      </c>
      <c r="AB17" s="74">
        <f t="shared" si="6"/>
        <v>7</v>
      </c>
      <c r="AC17" s="74">
        <f t="shared" si="7"/>
        <v>43</v>
      </c>
      <c r="AD17" s="74">
        <f t="shared" si="8"/>
        <v>-36</v>
      </c>
      <c r="AE17" s="74">
        <f t="shared" si="10"/>
        <v>-18</v>
      </c>
      <c r="AG17" s="154"/>
      <c r="AH17" s="153"/>
      <c r="AI17" s="153"/>
      <c r="AJ17" s="153"/>
      <c r="AK17" s="153"/>
      <c r="AL17" s="153"/>
      <c r="AM17" s="153"/>
      <c r="AN17" s="153"/>
    </row>
    <row r="18" spans="1:40" s="5" customFormat="1" ht="19.5" customHeight="1" thickTop="1" x14ac:dyDescent="0.15">
      <c r="A18" s="186">
        <v>10</v>
      </c>
      <c r="B18" s="187">
        <f>SUM(D18:D19)</f>
        <v>47166</v>
      </c>
      <c r="C18" s="43" t="s">
        <v>56</v>
      </c>
      <c r="D18" s="44">
        <f t="shared" si="30"/>
        <v>22214</v>
      </c>
      <c r="E18" s="32">
        <f>'１０月'!E6</f>
        <v>-32</v>
      </c>
      <c r="F18" s="183">
        <f>SUM('１０月'!$F$6:$F$7)</f>
        <v>21412</v>
      </c>
      <c r="G18" s="183">
        <f>SUM('１０月'!$G$6:$G$7)</f>
        <v>-24</v>
      </c>
      <c r="H18" s="32">
        <f>'１０月'!$D$8</f>
        <v>2351</v>
      </c>
      <c r="I18" s="32">
        <f>'１０月'!$D$10</f>
        <v>8257</v>
      </c>
      <c r="J18" s="32">
        <f>'１０月'!$D$12</f>
        <v>1984</v>
      </c>
      <c r="K18" s="32">
        <f>'１０月'!$D$14</f>
        <v>2147</v>
      </c>
      <c r="L18" s="32">
        <f>'１０月'!$D$16</f>
        <v>1272</v>
      </c>
      <c r="M18" s="32">
        <f>'１０月'!$D$18</f>
        <v>315</v>
      </c>
      <c r="N18" s="32">
        <f>'１０月'!$D$20</f>
        <v>327</v>
      </c>
      <c r="O18" s="32">
        <f>'１０月'!$D$22</f>
        <v>1668</v>
      </c>
      <c r="P18" s="33">
        <f>'１０月'!$D$24</f>
        <v>3893</v>
      </c>
      <c r="Q18" s="34">
        <f>'１０月'!$L$6</f>
        <v>38</v>
      </c>
      <c r="R18" s="32">
        <f>'１０月'!$Q$6</f>
        <v>49</v>
      </c>
      <c r="S18" s="47">
        <f t="shared" si="31"/>
        <v>-11</v>
      </c>
      <c r="T18" s="36">
        <f>'１０月'!$S$6</f>
        <v>15</v>
      </c>
      <c r="U18" s="32">
        <f>'１０月'!$T$6</f>
        <v>36</v>
      </c>
      <c r="V18" s="47">
        <f t="shared" si="23"/>
        <v>-21</v>
      </c>
      <c r="X18" s="154" t="s">
        <v>67</v>
      </c>
      <c r="Y18" s="74">
        <f t="shared" si="9"/>
        <v>48</v>
      </c>
      <c r="Z18" s="74">
        <f t="shared" si="4"/>
        <v>50</v>
      </c>
      <c r="AA18" s="74">
        <f t="shared" si="5"/>
        <v>-2</v>
      </c>
      <c r="AB18" s="74">
        <f t="shared" si="6"/>
        <v>7</v>
      </c>
      <c r="AC18" s="74">
        <f t="shared" si="7"/>
        <v>31</v>
      </c>
      <c r="AD18" s="74">
        <f t="shared" si="8"/>
        <v>-24</v>
      </c>
      <c r="AE18" s="74">
        <f t="shared" si="10"/>
        <v>-26</v>
      </c>
      <c r="AG18" s="154" t="s">
        <v>67</v>
      </c>
      <c r="AH18" s="152">
        <f t="shared" ref="AH18" si="44">Y18+Y19</f>
        <v>88</v>
      </c>
      <c r="AI18" s="152">
        <f t="shared" ref="AI18" si="45">Z18+Z19</f>
        <v>89</v>
      </c>
      <c r="AJ18" s="152">
        <f t="shared" ref="AJ18" si="46">AA18+AA19</f>
        <v>-1</v>
      </c>
      <c r="AK18" s="152">
        <f t="shared" ref="AK18" si="47">AB18+AB19</f>
        <v>18</v>
      </c>
      <c r="AL18" s="152">
        <f t="shared" ref="AL18" si="48">AC18+AC19</f>
        <v>77</v>
      </c>
      <c r="AM18" s="152">
        <f t="shared" ref="AM18:AN18" si="49">AD18+AD19</f>
        <v>-59</v>
      </c>
      <c r="AN18" s="152">
        <f t="shared" si="49"/>
        <v>-60</v>
      </c>
    </row>
    <row r="19" spans="1:40" s="5" customFormat="1" ht="19.5" customHeight="1" thickBot="1" x14ac:dyDescent="0.2">
      <c r="A19" s="174"/>
      <c r="B19" s="188"/>
      <c r="C19" s="25" t="s">
        <v>57</v>
      </c>
      <c r="D19" s="26">
        <f t="shared" si="30"/>
        <v>24952</v>
      </c>
      <c r="E19" s="77">
        <f>'１０月'!E7</f>
        <v>-18</v>
      </c>
      <c r="F19" s="176">
        <f>IF('４月'!$H$6=0,0,'４月'!$D$8)</f>
        <v>2369</v>
      </c>
      <c r="G19" s="176">
        <f>IF('４月'!$H$6=0,0,'４月'!$D$8)</f>
        <v>2369</v>
      </c>
      <c r="H19" s="77">
        <f>'１０月'!$D$9</f>
        <v>2822</v>
      </c>
      <c r="I19" s="77">
        <f>'１０月'!$D$11</f>
        <v>9327</v>
      </c>
      <c r="J19" s="77">
        <f>'１０月'!$D$13</f>
        <v>2300</v>
      </c>
      <c r="K19" s="77">
        <f>'１０月'!$D$15</f>
        <v>2302</v>
      </c>
      <c r="L19" s="77">
        <f>'１０月'!$D$17</f>
        <v>1335</v>
      </c>
      <c r="M19" s="77">
        <f>'１０月'!$D$19</f>
        <v>314</v>
      </c>
      <c r="N19" s="77">
        <f>'１０月'!$D$21</f>
        <v>390</v>
      </c>
      <c r="O19" s="77">
        <f>'１０月'!$D$23</f>
        <v>1975</v>
      </c>
      <c r="P19" s="39">
        <f>'１０月'!$D$25</f>
        <v>4187</v>
      </c>
      <c r="Q19" s="40">
        <f>'１０月'!$L$7</f>
        <v>50</v>
      </c>
      <c r="R19" s="77">
        <f>'１０月'!$Q$7</f>
        <v>32</v>
      </c>
      <c r="S19" s="29">
        <f t="shared" si="31"/>
        <v>18</v>
      </c>
      <c r="T19" s="42">
        <f>'１０月'!$S$7</f>
        <v>7</v>
      </c>
      <c r="U19" s="77">
        <f>'１０月'!$T$7</f>
        <v>43</v>
      </c>
      <c r="V19" s="29">
        <f t="shared" si="23"/>
        <v>-36</v>
      </c>
      <c r="X19" s="154"/>
      <c r="Y19" s="74">
        <f t="shared" si="9"/>
        <v>40</v>
      </c>
      <c r="Z19" s="74">
        <f t="shared" si="4"/>
        <v>39</v>
      </c>
      <c r="AA19" s="74">
        <f t="shared" si="5"/>
        <v>1</v>
      </c>
      <c r="AB19" s="74">
        <f t="shared" si="6"/>
        <v>11</v>
      </c>
      <c r="AC19" s="74">
        <f t="shared" si="7"/>
        <v>46</v>
      </c>
      <c r="AD19" s="74">
        <f t="shared" si="8"/>
        <v>-35</v>
      </c>
      <c r="AE19" s="74">
        <f t="shared" si="10"/>
        <v>-34</v>
      </c>
      <c r="AG19" s="154"/>
      <c r="AH19" s="153"/>
      <c r="AI19" s="153"/>
      <c r="AJ19" s="153"/>
      <c r="AK19" s="153"/>
      <c r="AL19" s="153"/>
      <c r="AM19" s="153"/>
      <c r="AN19" s="153"/>
    </row>
    <row r="20" spans="1:40" s="5" customFormat="1" ht="19.5" customHeight="1" thickTop="1" x14ac:dyDescent="0.15">
      <c r="A20" s="181">
        <v>11</v>
      </c>
      <c r="B20" s="187">
        <f>SUM(D20:D21)</f>
        <v>47106</v>
      </c>
      <c r="C20" s="31" t="s">
        <v>56</v>
      </c>
      <c r="D20" s="32">
        <f t="shared" si="30"/>
        <v>22188</v>
      </c>
      <c r="E20" s="32">
        <f>'１１月'!E6</f>
        <v>-26</v>
      </c>
      <c r="F20" s="183">
        <f>SUM('１１月'!$F$6:$F$7)</f>
        <v>21398</v>
      </c>
      <c r="G20" s="183">
        <f>SUM('１１月'!$G$6:$G$7)</f>
        <v>-14</v>
      </c>
      <c r="H20" s="32">
        <f>'１１月'!$D$8</f>
        <v>2354</v>
      </c>
      <c r="I20" s="32">
        <f>'１１月'!$D$10</f>
        <v>8250</v>
      </c>
      <c r="J20" s="32">
        <f>'１１月'!$D$12</f>
        <v>1979</v>
      </c>
      <c r="K20" s="32">
        <f>'１１月'!$D$14</f>
        <v>2148</v>
      </c>
      <c r="L20" s="32">
        <f>'１１月'!$D$16</f>
        <v>1276</v>
      </c>
      <c r="M20" s="32">
        <f>'１１月'!$D$18</f>
        <v>313</v>
      </c>
      <c r="N20" s="32">
        <f>'１１月'!$D$20</f>
        <v>326</v>
      </c>
      <c r="O20" s="32">
        <f>'１１月'!$D$22</f>
        <v>1666</v>
      </c>
      <c r="P20" s="33">
        <f>'１１月'!$D$24</f>
        <v>3876</v>
      </c>
      <c r="Q20" s="34">
        <f>'１１月'!$L$6</f>
        <v>48</v>
      </c>
      <c r="R20" s="32">
        <f>'１１月'!$Q$6</f>
        <v>50</v>
      </c>
      <c r="S20" s="35">
        <f t="shared" si="31"/>
        <v>-2</v>
      </c>
      <c r="T20" s="36">
        <f>'１１月'!$S$6</f>
        <v>7</v>
      </c>
      <c r="U20" s="32">
        <f>'１１月'!$T$6</f>
        <v>31</v>
      </c>
      <c r="V20" s="35">
        <f t="shared" si="23"/>
        <v>-24</v>
      </c>
      <c r="X20" s="154" t="s">
        <v>68</v>
      </c>
      <c r="Y20" s="74">
        <f t="shared" si="9"/>
        <v>36</v>
      </c>
      <c r="Z20" s="74">
        <f t="shared" si="4"/>
        <v>53</v>
      </c>
      <c r="AA20" s="74">
        <f t="shared" si="5"/>
        <v>-17</v>
      </c>
      <c r="AB20" s="74">
        <f t="shared" si="6"/>
        <v>11</v>
      </c>
      <c r="AC20" s="74">
        <f t="shared" si="7"/>
        <v>37</v>
      </c>
      <c r="AD20" s="74">
        <f t="shared" si="8"/>
        <v>-26</v>
      </c>
      <c r="AE20" s="74">
        <f t="shared" si="10"/>
        <v>-43</v>
      </c>
      <c r="AG20" s="154" t="s">
        <v>68</v>
      </c>
      <c r="AH20" s="152">
        <f t="shared" ref="AH20" si="50">Y20+Y21</f>
        <v>57</v>
      </c>
      <c r="AI20" s="152">
        <f t="shared" ref="AI20" si="51">Z20+Z21</f>
        <v>94</v>
      </c>
      <c r="AJ20" s="152">
        <f t="shared" ref="AJ20" si="52">AA20+AA21</f>
        <v>-37</v>
      </c>
      <c r="AK20" s="152">
        <f t="shared" ref="AK20" si="53">AB20+AB21</f>
        <v>17</v>
      </c>
      <c r="AL20" s="152">
        <f t="shared" ref="AL20" si="54">AC20+AC21</f>
        <v>71</v>
      </c>
      <c r="AM20" s="152">
        <f t="shared" ref="AM20:AN20" si="55">AD20+AD21</f>
        <v>-54</v>
      </c>
      <c r="AN20" s="152">
        <f t="shared" si="55"/>
        <v>-91</v>
      </c>
    </row>
    <row r="21" spans="1:40" s="5" customFormat="1" ht="19.5" customHeight="1" thickBot="1" x14ac:dyDescent="0.2">
      <c r="A21" s="182"/>
      <c r="B21" s="188"/>
      <c r="C21" s="37" t="s">
        <v>57</v>
      </c>
      <c r="D21" s="38">
        <f t="shared" si="30"/>
        <v>24918</v>
      </c>
      <c r="E21" s="38">
        <f>'１１月'!E7</f>
        <v>-34</v>
      </c>
      <c r="F21" s="176">
        <f>IF('４月'!$H$6=0,0,'４月'!$D$8)</f>
        <v>2369</v>
      </c>
      <c r="G21" s="176">
        <f>IF('４月'!$H$6=0,0,'４月'!$D$8)</f>
        <v>2369</v>
      </c>
      <c r="H21" s="38">
        <f>'１１月'!$D$9</f>
        <v>2818</v>
      </c>
      <c r="I21" s="38">
        <f>'１１月'!$D$11</f>
        <v>9326</v>
      </c>
      <c r="J21" s="38">
        <f>'１１月'!$D$13</f>
        <v>2298</v>
      </c>
      <c r="K21" s="38">
        <f>'１１月'!$D$15</f>
        <v>2290</v>
      </c>
      <c r="L21" s="38">
        <f>'１１月'!$D$17</f>
        <v>1331</v>
      </c>
      <c r="M21" s="38">
        <f>'１１月'!$D$19</f>
        <v>313</v>
      </c>
      <c r="N21" s="38">
        <f>'１１月'!$D$21</f>
        <v>387</v>
      </c>
      <c r="O21" s="38">
        <f>'１１月'!$D$23</f>
        <v>1979</v>
      </c>
      <c r="P21" s="39">
        <f>'１１月'!$D$25</f>
        <v>4176</v>
      </c>
      <c r="Q21" s="40">
        <f>'１１月'!$L$7</f>
        <v>40</v>
      </c>
      <c r="R21" s="38">
        <f>'１１月'!$Q$7</f>
        <v>39</v>
      </c>
      <c r="S21" s="41">
        <f t="shared" si="31"/>
        <v>1</v>
      </c>
      <c r="T21" s="42">
        <f>'１１月'!$S$7</f>
        <v>11</v>
      </c>
      <c r="U21" s="38">
        <f>'１１月'!$T$7</f>
        <v>46</v>
      </c>
      <c r="V21" s="41">
        <f t="shared" si="23"/>
        <v>-35</v>
      </c>
      <c r="X21" s="154"/>
      <c r="Y21" s="74">
        <f t="shared" si="9"/>
        <v>21</v>
      </c>
      <c r="Z21" s="74">
        <f t="shared" si="4"/>
        <v>41</v>
      </c>
      <c r="AA21" s="74">
        <f t="shared" si="5"/>
        <v>-20</v>
      </c>
      <c r="AB21" s="74">
        <f t="shared" si="6"/>
        <v>6</v>
      </c>
      <c r="AC21" s="74">
        <f t="shared" si="7"/>
        <v>34</v>
      </c>
      <c r="AD21" s="74">
        <f t="shared" si="8"/>
        <v>-28</v>
      </c>
      <c r="AE21" s="74">
        <f t="shared" si="10"/>
        <v>-48</v>
      </c>
      <c r="AG21" s="154"/>
      <c r="AH21" s="153"/>
      <c r="AI21" s="153"/>
      <c r="AJ21" s="153"/>
      <c r="AK21" s="153"/>
      <c r="AL21" s="153"/>
      <c r="AM21" s="153"/>
      <c r="AN21" s="153"/>
    </row>
    <row r="22" spans="1:40" s="5" customFormat="1" ht="19.5" customHeight="1" thickTop="1" x14ac:dyDescent="0.15">
      <c r="A22" s="186">
        <v>12</v>
      </c>
      <c r="B22" s="187">
        <f>SUM(D22:D23)</f>
        <v>47015</v>
      </c>
      <c r="C22" s="43" t="s">
        <v>56</v>
      </c>
      <c r="D22" s="44">
        <f t="shared" si="30"/>
        <v>22145</v>
      </c>
      <c r="E22" s="44">
        <f>'１２月'!E6</f>
        <v>-43</v>
      </c>
      <c r="F22" s="183">
        <f>SUM('１２月'!$F$6:$F$7)</f>
        <v>21345</v>
      </c>
      <c r="G22" s="183">
        <f>SUM('１２月'!$G$6:$G$7)</f>
        <v>-53</v>
      </c>
      <c r="H22" s="44">
        <f>'１２月'!$D$8</f>
        <v>2348</v>
      </c>
      <c r="I22" s="44">
        <f>'１２月'!$D$10</f>
        <v>8256</v>
      </c>
      <c r="J22" s="44">
        <f>'１２月'!$D$12</f>
        <v>1972</v>
      </c>
      <c r="K22" s="44">
        <f>'１２月'!$D$14</f>
        <v>2139</v>
      </c>
      <c r="L22" s="44">
        <f>'１２月'!$D$16</f>
        <v>1276</v>
      </c>
      <c r="M22" s="44">
        <f>'１２月'!$D$18</f>
        <v>313</v>
      </c>
      <c r="N22" s="44">
        <f>'１２月'!$D$20</f>
        <v>323</v>
      </c>
      <c r="O22" s="44">
        <f>'１２月'!$D$22</f>
        <v>1658</v>
      </c>
      <c r="P22" s="45">
        <f>'１２月'!$D$24</f>
        <v>3860</v>
      </c>
      <c r="Q22" s="46">
        <f>'１２月'!$L$6</f>
        <v>36</v>
      </c>
      <c r="R22" s="44">
        <f>'１２月'!$Q$6</f>
        <v>53</v>
      </c>
      <c r="S22" s="47">
        <f t="shared" si="31"/>
        <v>-17</v>
      </c>
      <c r="T22" s="48">
        <f>'１２月'!$S$6</f>
        <v>11</v>
      </c>
      <c r="U22" s="44">
        <f>'１２月'!$T$6</f>
        <v>37</v>
      </c>
      <c r="V22" s="47">
        <f t="shared" si="23"/>
        <v>-26</v>
      </c>
      <c r="X22" s="154" t="s">
        <v>69</v>
      </c>
      <c r="Y22" s="74">
        <f t="shared" si="9"/>
        <v>77</v>
      </c>
      <c r="Z22" s="74">
        <f t="shared" si="4"/>
        <v>76</v>
      </c>
      <c r="AA22" s="74">
        <f t="shared" si="5"/>
        <v>1</v>
      </c>
      <c r="AB22" s="74">
        <f t="shared" si="6"/>
        <v>4</v>
      </c>
      <c r="AC22" s="74">
        <f t="shared" si="7"/>
        <v>43</v>
      </c>
      <c r="AD22" s="74">
        <f t="shared" si="8"/>
        <v>-39</v>
      </c>
      <c r="AE22" s="74">
        <f t="shared" si="10"/>
        <v>-38</v>
      </c>
      <c r="AG22" s="154" t="s">
        <v>69</v>
      </c>
      <c r="AH22" s="152">
        <f t="shared" ref="AH22" si="56">Y22+Y23</f>
        <v>115</v>
      </c>
      <c r="AI22" s="152">
        <f t="shared" ref="AI22" si="57">Z22+Z23</f>
        <v>116</v>
      </c>
      <c r="AJ22" s="152">
        <f t="shared" ref="AJ22" si="58">AA22+AA23</f>
        <v>-1</v>
      </c>
      <c r="AK22" s="152">
        <f t="shared" ref="AK22" si="59">AB22+AB23</f>
        <v>14</v>
      </c>
      <c r="AL22" s="152">
        <f t="shared" ref="AL22" si="60">AC22+AC23</f>
        <v>86</v>
      </c>
      <c r="AM22" s="152">
        <f t="shared" ref="AM22:AN22" si="61">AD22+AD23</f>
        <v>-72</v>
      </c>
      <c r="AN22" s="152">
        <f t="shared" si="61"/>
        <v>-73</v>
      </c>
    </row>
    <row r="23" spans="1:40" s="5" customFormat="1" ht="19.5" customHeight="1" thickBot="1" x14ac:dyDescent="0.2">
      <c r="A23" s="174"/>
      <c r="B23" s="188"/>
      <c r="C23" s="25" t="s">
        <v>57</v>
      </c>
      <c r="D23" s="26">
        <f t="shared" si="30"/>
        <v>24870</v>
      </c>
      <c r="E23" s="26">
        <f>'１２月'!E7</f>
        <v>-48</v>
      </c>
      <c r="F23" s="176">
        <f>IF('４月'!$H$6=0,0,'４月'!$D$8)</f>
        <v>2369</v>
      </c>
      <c r="G23" s="176">
        <f>IF('４月'!$H$6=0,0,'４月'!$D$8)</f>
        <v>2369</v>
      </c>
      <c r="H23" s="26">
        <f>'１２月'!$D$9</f>
        <v>2802</v>
      </c>
      <c r="I23" s="26">
        <f>'１２月'!$D$11</f>
        <v>9327</v>
      </c>
      <c r="J23" s="26">
        <f>'１２月'!$D$13</f>
        <v>2290</v>
      </c>
      <c r="K23" s="26">
        <f>'１２月'!$D$15</f>
        <v>2283</v>
      </c>
      <c r="L23" s="26">
        <f>'１２月'!$D$17</f>
        <v>1333</v>
      </c>
      <c r="M23" s="26">
        <f>'１２月'!$D$19</f>
        <v>311</v>
      </c>
      <c r="N23" s="26">
        <f>'１２月'!$D$21</f>
        <v>385</v>
      </c>
      <c r="O23" s="26">
        <f>'１２月'!$D$23</f>
        <v>1969</v>
      </c>
      <c r="P23" s="27">
        <f>'１２月'!$D$25</f>
        <v>4170</v>
      </c>
      <c r="Q23" s="28">
        <f>'１２月'!$L$7</f>
        <v>21</v>
      </c>
      <c r="R23" s="26">
        <f>'１２月'!$Q$7</f>
        <v>41</v>
      </c>
      <c r="S23" s="29">
        <f t="shared" si="31"/>
        <v>-20</v>
      </c>
      <c r="T23" s="30">
        <f>'１２月'!$S$7</f>
        <v>6</v>
      </c>
      <c r="U23" s="26">
        <f>'１２月'!$T$7</f>
        <v>34</v>
      </c>
      <c r="V23" s="29">
        <f t="shared" si="23"/>
        <v>-28</v>
      </c>
      <c r="X23" s="154"/>
      <c r="Y23" s="74">
        <f t="shared" si="9"/>
        <v>38</v>
      </c>
      <c r="Z23" s="74">
        <f t="shared" si="4"/>
        <v>40</v>
      </c>
      <c r="AA23" s="74">
        <f t="shared" si="5"/>
        <v>-2</v>
      </c>
      <c r="AB23" s="74">
        <f t="shared" si="6"/>
        <v>10</v>
      </c>
      <c r="AC23" s="74">
        <f t="shared" si="7"/>
        <v>43</v>
      </c>
      <c r="AD23" s="74">
        <f t="shared" si="8"/>
        <v>-33</v>
      </c>
      <c r="AE23" s="74">
        <f t="shared" si="10"/>
        <v>-35</v>
      </c>
      <c r="AG23" s="154"/>
      <c r="AH23" s="153"/>
      <c r="AI23" s="153"/>
      <c r="AJ23" s="153"/>
      <c r="AK23" s="153"/>
      <c r="AL23" s="153"/>
      <c r="AM23" s="153"/>
      <c r="AN23" s="153"/>
    </row>
    <row r="24" spans="1:40" s="5" customFormat="1" ht="19.5" customHeight="1" thickTop="1" x14ac:dyDescent="0.15">
      <c r="A24" s="181">
        <v>1</v>
      </c>
      <c r="B24" s="187">
        <f>SUM(D24:D25)</f>
        <v>46942</v>
      </c>
      <c r="C24" s="31" t="s">
        <v>56</v>
      </c>
      <c r="D24" s="32">
        <f t="shared" si="30"/>
        <v>22107</v>
      </c>
      <c r="E24" s="32">
        <f>'１月'!E6</f>
        <v>-38</v>
      </c>
      <c r="F24" s="183">
        <f>SUM('１月'!$F$6:$F$7)</f>
        <v>21320</v>
      </c>
      <c r="G24" s="183">
        <f>SUM('１月'!$G$6:$G$7)</f>
        <v>-25</v>
      </c>
      <c r="H24" s="32">
        <f>'１月'!$D$8</f>
        <v>2351</v>
      </c>
      <c r="I24" s="32">
        <f>'１月'!$D$10</f>
        <v>8236</v>
      </c>
      <c r="J24" s="32">
        <f>'１月'!$D$12</f>
        <v>1966</v>
      </c>
      <c r="K24" s="32">
        <f>'１月'!$D$14</f>
        <v>2135</v>
      </c>
      <c r="L24" s="32">
        <f>'１月'!$D$16</f>
        <v>1277</v>
      </c>
      <c r="M24" s="32">
        <f>'１月'!$D$18</f>
        <v>311</v>
      </c>
      <c r="N24" s="32">
        <f>'１月'!$D$20</f>
        <v>323</v>
      </c>
      <c r="O24" s="32">
        <f>'１月'!$D$22</f>
        <v>1657</v>
      </c>
      <c r="P24" s="33">
        <f>'１月'!$D$24</f>
        <v>3851</v>
      </c>
      <c r="Q24" s="34">
        <f>'１月'!$L$6</f>
        <v>77</v>
      </c>
      <c r="R24" s="32">
        <f>'１月'!$Q$6</f>
        <v>76</v>
      </c>
      <c r="S24" s="35">
        <f t="shared" si="31"/>
        <v>1</v>
      </c>
      <c r="T24" s="36">
        <f>'１月'!$S$6</f>
        <v>4</v>
      </c>
      <c r="U24" s="32">
        <f>'１月'!$T$6</f>
        <v>43</v>
      </c>
      <c r="V24" s="35">
        <f t="shared" si="23"/>
        <v>-39</v>
      </c>
      <c r="X24" s="154" t="s">
        <v>70</v>
      </c>
      <c r="Y24" s="74">
        <f t="shared" si="9"/>
        <v>32</v>
      </c>
      <c r="Z24" s="74">
        <f t="shared" si="4"/>
        <v>31</v>
      </c>
      <c r="AA24" s="74">
        <f t="shared" si="5"/>
        <v>1</v>
      </c>
      <c r="AB24" s="74">
        <f t="shared" si="6"/>
        <v>6</v>
      </c>
      <c r="AC24" s="74">
        <f t="shared" si="7"/>
        <v>80</v>
      </c>
      <c r="AD24" s="74">
        <f t="shared" si="8"/>
        <v>-74</v>
      </c>
      <c r="AE24" s="74">
        <f t="shared" si="10"/>
        <v>-73</v>
      </c>
      <c r="AG24" s="154" t="s">
        <v>70</v>
      </c>
      <c r="AH24" s="152">
        <f t="shared" ref="AH24" si="62">Y24+Y25</f>
        <v>59</v>
      </c>
      <c r="AI24" s="152">
        <f t="shared" ref="AI24" si="63">Z24+Z25</f>
        <v>64</v>
      </c>
      <c r="AJ24" s="152">
        <f t="shared" ref="AJ24" si="64">AA24+AA25</f>
        <v>-5</v>
      </c>
      <c r="AK24" s="152">
        <f t="shared" ref="AK24" si="65">AB24+AB25</f>
        <v>19</v>
      </c>
      <c r="AL24" s="152">
        <f t="shared" ref="AL24" si="66">AC24+AC25</f>
        <v>150</v>
      </c>
      <c r="AM24" s="152">
        <f t="shared" ref="AM24:AN24" si="67">AD24+AD25</f>
        <v>-131</v>
      </c>
      <c r="AN24" s="152">
        <f t="shared" si="67"/>
        <v>-136</v>
      </c>
    </row>
    <row r="25" spans="1:40" s="5" customFormat="1" ht="19.5" customHeight="1" thickBot="1" x14ac:dyDescent="0.2">
      <c r="A25" s="182"/>
      <c r="B25" s="188"/>
      <c r="C25" s="37" t="s">
        <v>57</v>
      </c>
      <c r="D25" s="38">
        <f t="shared" si="30"/>
        <v>24835</v>
      </c>
      <c r="E25" s="38">
        <f>'１月'!E7</f>
        <v>-35</v>
      </c>
      <c r="F25" s="176">
        <f>IF('４月'!$H$6=0,0,'４月'!$D$8)</f>
        <v>2369</v>
      </c>
      <c r="G25" s="176">
        <f>IF('４月'!$H$6=0,0,'４月'!$D$8)</f>
        <v>2369</v>
      </c>
      <c r="H25" s="38">
        <f>'１月'!$D$9</f>
        <v>2803</v>
      </c>
      <c r="I25" s="38">
        <f>'１月'!$D$11</f>
        <v>9325</v>
      </c>
      <c r="J25" s="38">
        <f>'１月'!$D$13</f>
        <v>2277</v>
      </c>
      <c r="K25" s="38">
        <f>'１月'!$D$15</f>
        <v>2282</v>
      </c>
      <c r="L25" s="38">
        <f>'１月'!$D$17</f>
        <v>1332</v>
      </c>
      <c r="M25" s="38">
        <f>'１月'!$D$19</f>
        <v>308</v>
      </c>
      <c r="N25" s="38">
        <f>'１月'!$D$21</f>
        <v>387</v>
      </c>
      <c r="O25" s="38">
        <f>'１月'!$D$23</f>
        <v>1967</v>
      </c>
      <c r="P25" s="39">
        <f>'１月'!$D$25</f>
        <v>4154</v>
      </c>
      <c r="Q25" s="40">
        <f>'１月'!$L$7</f>
        <v>38</v>
      </c>
      <c r="R25" s="38">
        <f>'１月'!$Q$7</f>
        <v>40</v>
      </c>
      <c r="S25" s="41">
        <f t="shared" si="31"/>
        <v>-2</v>
      </c>
      <c r="T25" s="42">
        <f>'１月'!$S$7</f>
        <v>10</v>
      </c>
      <c r="U25" s="38">
        <f>'１月'!$T$7</f>
        <v>43</v>
      </c>
      <c r="V25" s="41">
        <f t="shared" si="23"/>
        <v>-33</v>
      </c>
      <c r="X25" s="154"/>
      <c r="Y25" s="74">
        <f t="shared" si="9"/>
        <v>27</v>
      </c>
      <c r="Z25" s="74">
        <f t="shared" si="4"/>
        <v>33</v>
      </c>
      <c r="AA25" s="74">
        <f t="shared" si="5"/>
        <v>-6</v>
      </c>
      <c r="AB25" s="74">
        <f t="shared" si="6"/>
        <v>13</v>
      </c>
      <c r="AC25" s="74">
        <f t="shared" si="7"/>
        <v>70</v>
      </c>
      <c r="AD25" s="74">
        <f t="shared" si="8"/>
        <v>-57</v>
      </c>
      <c r="AE25" s="74">
        <f t="shared" si="10"/>
        <v>-63</v>
      </c>
      <c r="AG25" s="154"/>
      <c r="AH25" s="153"/>
      <c r="AI25" s="153"/>
      <c r="AJ25" s="153"/>
      <c r="AK25" s="153"/>
      <c r="AL25" s="153"/>
      <c r="AM25" s="153"/>
      <c r="AN25" s="153"/>
    </row>
    <row r="26" spans="1:40" s="5" customFormat="1" ht="19.5" customHeight="1" thickTop="1" x14ac:dyDescent="0.15">
      <c r="A26" s="181">
        <v>2</v>
      </c>
      <c r="B26" s="187">
        <f>SUM(D26:D27)</f>
        <v>46806</v>
      </c>
      <c r="C26" s="31" t="s">
        <v>56</v>
      </c>
      <c r="D26" s="32">
        <f t="shared" si="30"/>
        <v>22034</v>
      </c>
      <c r="E26" s="32">
        <f>'２月'!E6</f>
        <v>-73</v>
      </c>
      <c r="F26" s="183">
        <f>SUM('２月'!$F$6:$F$7)</f>
        <v>21264</v>
      </c>
      <c r="G26" s="183">
        <f>SUM('２月'!$G$6:$G$7)</f>
        <v>-56</v>
      </c>
      <c r="H26" s="32">
        <f>'２月'!$D$8</f>
        <v>2344</v>
      </c>
      <c r="I26" s="32">
        <f>'２月'!$D$10</f>
        <v>8222</v>
      </c>
      <c r="J26" s="32">
        <f>'２月'!$D$12</f>
        <v>1955</v>
      </c>
      <c r="K26" s="32">
        <f>'２月'!$D$14</f>
        <v>2127</v>
      </c>
      <c r="L26" s="32">
        <f>'２月'!$D$16</f>
        <v>1273</v>
      </c>
      <c r="M26" s="32">
        <f>'２月'!$D$18</f>
        <v>307</v>
      </c>
      <c r="N26" s="32">
        <f>'２月'!$D$20</f>
        <v>321</v>
      </c>
      <c r="O26" s="32">
        <f>'２月'!$D$22</f>
        <v>1647</v>
      </c>
      <c r="P26" s="33">
        <f>'２月'!$D$24</f>
        <v>3838</v>
      </c>
      <c r="Q26" s="34">
        <f>'２月'!$L$6</f>
        <v>32</v>
      </c>
      <c r="R26" s="32">
        <f>'２月'!$Q$6</f>
        <v>31</v>
      </c>
      <c r="S26" s="35">
        <f t="shared" si="31"/>
        <v>1</v>
      </c>
      <c r="T26" s="36">
        <f>'２月'!$S$6</f>
        <v>6</v>
      </c>
      <c r="U26" s="32">
        <f>'２月'!$T$6</f>
        <v>80</v>
      </c>
      <c r="V26" s="35">
        <f t="shared" si="23"/>
        <v>-74</v>
      </c>
      <c r="X26" s="154" t="s">
        <v>71</v>
      </c>
      <c r="Y26" s="74">
        <f t="shared" si="9"/>
        <v>52</v>
      </c>
      <c r="Z26" s="74">
        <f t="shared" si="4"/>
        <v>60</v>
      </c>
      <c r="AA26" s="74">
        <f t="shared" si="5"/>
        <v>-8</v>
      </c>
      <c r="AB26" s="74">
        <f t="shared" si="6"/>
        <v>5</v>
      </c>
      <c r="AC26" s="74">
        <f t="shared" si="7"/>
        <v>37</v>
      </c>
      <c r="AD26" s="74">
        <f t="shared" si="8"/>
        <v>-32</v>
      </c>
      <c r="AE26" s="74">
        <f t="shared" si="10"/>
        <v>-40</v>
      </c>
      <c r="AG26" s="154" t="s">
        <v>71</v>
      </c>
      <c r="AH26" s="152">
        <f t="shared" ref="AH26" si="68">Y26+Y27</f>
        <v>91</v>
      </c>
      <c r="AI26" s="152">
        <f t="shared" ref="AI26" si="69">Z26+Z27</f>
        <v>112</v>
      </c>
      <c r="AJ26" s="152">
        <f t="shared" ref="AJ26" si="70">AA26+AA27</f>
        <v>-21</v>
      </c>
      <c r="AK26" s="152">
        <f t="shared" ref="AK26" si="71">AB26+AB27</f>
        <v>17</v>
      </c>
      <c r="AL26" s="152">
        <f t="shared" ref="AL26" si="72">AC26+AC27</f>
        <v>89</v>
      </c>
      <c r="AM26" s="152">
        <f t="shared" ref="AM26:AN26" si="73">AD26+AD27</f>
        <v>-72</v>
      </c>
      <c r="AN26" s="152">
        <f t="shared" si="73"/>
        <v>-93</v>
      </c>
    </row>
    <row r="27" spans="1:40" s="5" customFormat="1" ht="19.5" customHeight="1" thickBot="1" x14ac:dyDescent="0.2">
      <c r="A27" s="182"/>
      <c r="B27" s="188"/>
      <c r="C27" s="37" t="s">
        <v>57</v>
      </c>
      <c r="D27" s="38">
        <f t="shared" si="30"/>
        <v>24772</v>
      </c>
      <c r="E27" s="38">
        <f>'２月'!E7</f>
        <v>-63</v>
      </c>
      <c r="F27" s="176">
        <f>IF('４月'!$H$6=0,0,'４月'!$D$8)</f>
        <v>2369</v>
      </c>
      <c r="G27" s="176">
        <f>IF('４月'!$H$6=0,0,'４月'!$D$8)</f>
        <v>2369</v>
      </c>
      <c r="H27" s="38">
        <f>'２月'!$D$9</f>
        <v>2803</v>
      </c>
      <c r="I27" s="38">
        <f>'２月'!$D$11</f>
        <v>9317</v>
      </c>
      <c r="J27" s="38">
        <f>'２月'!$D$13</f>
        <v>2256</v>
      </c>
      <c r="K27" s="38">
        <f>'２月'!$D$15</f>
        <v>2269</v>
      </c>
      <c r="L27" s="38">
        <f>'２月'!$D$17</f>
        <v>1322</v>
      </c>
      <c r="M27" s="38">
        <f>'２月'!$D$19</f>
        <v>306</v>
      </c>
      <c r="N27" s="38">
        <f>'２月'!$D$21</f>
        <v>387</v>
      </c>
      <c r="O27" s="38">
        <f>'２月'!$D$23</f>
        <v>1964</v>
      </c>
      <c r="P27" s="39">
        <f>'２月'!$D$25</f>
        <v>4148</v>
      </c>
      <c r="Q27" s="40">
        <f>'２月'!$L$7</f>
        <v>27</v>
      </c>
      <c r="R27" s="38">
        <f>'２月'!$Q$7</f>
        <v>33</v>
      </c>
      <c r="S27" s="41">
        <f t="shared" si="31"/>
        <v>-6</v>
      </c>
      <c r="T27" s="42">
        <f>'２月'!$S$7</f>
        <v>13</v>
      </c>
      <c r="U27" s="38">
        <f>'２月'!$T$7</f>
        <v>70</v>
      </c>
      <c r="V27" s="41">
        <f t="shared" si="23"/>
        <v>-57</v>
      </c>
      <c r="X27" s="154"/>
      <c r="Y27" s="74">
        <f>Q29</f>
        <v>39</v>
      </c>
      <c r="Z27" s="74">
        <f t="shared" si="4"/>
        <v>52</v>
      </c>
      <c r="AA27" s="74">
        <f t="shared" si="5"/>
        <v>-13</v>
      </c>
      <c r="AB27" s="74">
        <f t="shared" si="6"/>
        <v>12</v>
      </c>
      <c r="AC27" s="74">
        <f t="shared" si="7"/>
        <v>52</v>
      </c>
      <c r="AD27" s="74">
        <f t="shared" si="8"/>
        <v>-40</v>
      </c>
      <c r="AE27" s="74">
        <f t="shared" si="10"/>
        <v>-53</v>
      </c>
      <c r="AG27" s="154"/>
      <c r="AH27" s="153"/>
      <c r="AI27" s="153"/>
      <c r="AJ27" s="153"/>
      <c r="AK27" s="153"/>
      <c r="AL27" s="153"/>
      <c r="AM27" s="153"/>
      <c r="AN27" s="153"/>
    </row>
    <row r="28" spans="1:40" s="5" customFormat="1" ht="19.5" customHeight="1" thickTop="1" x14ac:dyDescent="0.15">
      <c r="A28" s="186">
        <v>3</v>
      </c>
      <c r="B28" s="187">
        <f>SUM(D28:D29)</f>
        <v>46713</v>
      </c>
      <c r="C28" s="43" t="s">
        <v>56</v>
      </c>
      <c r="D28" s="44">
        <f t="shared" si="30"/>
        <v>21994</v>
      </c>
      <c r="E28" s="44">
        <f>'３月'!E6</f>
        <v>-40</v>
      </c>
      <c r="F28" s="183">
        <f>SUM('３月'!$F$6:$F$7)</f>
        <v>21218</v>
      </c>
      <c r="G28" s="183">
        <f>SUM('３月'!$G$6:$G$7)</f>
        <v>-46</v>
      </c>
      <c r="H28" s="44">
        <f>'３月'!$D$8</f>
        <v>2348</v>
      </c>
      <c r="I28" s="44">
        <f>'３月'!$D$10</f>
        <v>8217</v>
      </c>
      <c r="J28" s="44">
        <f>'３月'!$D$12</f>
        <v>1950</v>
      </c>
      <c r="K28" s="44">
        <f>'３月'!$D$14</f>
        <v>2118</v>
      </c>
      <c r="L28" s="44">
        <f>'３月'!$D$16</f>
        <v>1275</v>
      </c>
      <c r="M28" s="44">
        <f>'３月'!$D$18</f>
        <v>308</v>
      </c>
      <c r="N28" s="44">
        <f>'３月'!$D$20</f>
        <v>318</v>
      </c>
      <c r="O28" s="44">
        <f>'３月'!$D$22</f>
        <v>1643</v>
      </c>
      <c r="P28" s="45">
        <f>'３月'!$D$24</f>
        <v>3817</v>
      </c>
      <c r="Q28" s="46">
        <f>'３月'!$L$6</f>
        <v>52</v>
      </c>
      <c r="R28" s="44">
        <f>'３月'!$Q$6</f>
        <v>60</v>
      </c>
      <c r="S28" s="47">
        <f t="shared" si="31"/>
        <v>-8</v>
      </c>
      <c r="T28" s="48">
        <f>'３月'!$S$6</f>
        <v>5</v>
      </c>
      <c r="U28" s="44">
        <f>'３月'!$T$6</f>
        <v>37</v>
      </c>
      <c r="V28" s="47">
        <f t="shared" si="23"/>
        <v>-32</v>
      </c>
      <c r="X28" s="154" t="s">
        <v>72</v>
      </c>
      <c r="Y28" s="74"/>
      <c r="Z28" s="74"/>
      <c r="AA28" s="74">
        <f t="shared" si="5"/>
        <v>0</v>
      </c>
      <c r="AB28" s="74"/>
      <c r="AC28" s="74"/>
      <c r="AD28" s="74">
        <f t="shared" si="8"/>
        <v>0</v>
      </c>
      <c r="AE28" s="74">
        <f t="shared" si="10"/>
        <v>0</v>
      </c>
      <c r="AG28" s="154" t="s">
        <v>72</v>
      </c>
      <c r="AH28" s="152">
        <f>Y28+Y29</f>
        <v>0</v>
      </c>
      <c r="AI28" s="152">
        <f t="shared" ref="AI28" si="74">Z28+Z29</f>
        <v>0</v>
      </c>
      <c r="AJ28" s="152">
        <f t="shared" ref="AJ28" si="75">AA28+AA29</f>
        <v>0</v>
      </c>
      <c r="AK28" s="152">
        <f t="shared" ref="AK28" si="76">AB28+AB29</f>
        <v>0</v>
      </c>
      <c r="AL28" s="152">
        <f t="shared" ref="AL28" si="77">AC28+AC29</f>
        <v>0</v>
      </c>
      <c r="AM28" s="152">
        <f t="shared" ref="AM28:AN28" si="78">AD28+AD29</f>
        <v>0</v>
      </c>
      <c r="AN28" s="152">
        <f t="shared" si="78"/>
        <v>0</v>
      </c>
    </row>
    <row r="29" spans="1:40" s="5" customFormat="1" ht="19.5" customHeight="1" thickBot="1" x14ac:dyDescent="0.2">
      <c r="A29" s="190"/>
      <c r="B29" s="192"/>
      <c r="C29" s="49" t="s">
        <v>57</v>
      </c>
      <c r="D29" s="50">
        <f t="shared" si="30"/>
        <v>24719</v>
      </c>
      <c r="E29" s="50">
        <f>'３月'!E7</f>
        <v>-53</v>
      </c>
      <c r="F29" s="191">
        <f>IF('４月'!$H$6=0,0,'４月'!$D$8)</f>
        <v>2369</v>
      </c>
      <c r="G29" s="191">
        <f>IF('４月'!$H$6=0,0,'４月'!$D$8)</f>
        <v>2369</v>
      </c>
      <c r="H29" s="50">
        <f>'３月'!$D$9</f>
        <v>2800</v>
      </c>
      <c r="I29" s="50">
        <f>'３月'!$D$11</f>
        <v>9313</v>
      </c>
      <c r="J29" s="50">
        <f>'３月'!$D$13</f>
        <v>2247</v>
      </c>
      <c r="K29" s="50">
        <f>'３月'!$D$15</f>
        <v>2260</v>
      </c>
      <c r="L29" s="50">
        <f>'３月'!$D$17</f>
        <v>1316</v>
      </c>
      <c r="M29" s="50">
        <f>'３月'!$D$19</f>
        <v>305</v>
      </c>
      <c r="N29" s="50">
        <f>'３月'!$D$21</f>
        <v>385</v>
      </c>
      <c r="O29" s="50">
        <f>'３月'!$D$23</f>
        <v>1959</v>
      </c>
      <c r="P29" s="51">
        <f>'３月'!$D$25</f>
        <v>4134</v>
      </c>
      <c r="Q29" s="52">
        <f>'３月'!$L$7</f>
        <v>39</v>
      </c>
      <c r="R29" s="50">
        <f>'３月'!$Q$7</f>
        <v>52</v>
      </c>
      <c r="S29" s="53">
        <f t="shared" si="31"/>
        <v>-13</v>
      </c>
      <c r="T29" s="54">
        <f>'３月'!$S$7</f>
        <v>12</v>
      </c>
      <c r="U29" s="50">
        <f>'３月'!$T$7</f>
        <v>52</v>
      </c>
      <c r="V29" s="53">
        <f t="shared" si="23"/>
        <v>-40</v>
      </c>
      <c r="X29" s="154"/>
      <c r="Y29" s="74"/>
      <c r="Z29" s="74"/>
      <c r="AA29" s="74">
        <f t="shared" si="5"/>
        <v>0</v>
      </c>
      <c r="AB29" s="74"/>
      <c r="AC29" s="74"/>
      <c r="AD29" s="74">
        <f>AB29-AC29</f>
        <v>0</v>
      </c>
      <c r="AE29" s="74">
        <f t="shared" si="10"/>
        <v>0</v>
      </c>
      <c r="AG29" s="154"/>
      <c r="AH29" s="153"/>
      <c r="AI29" s="153"/>
      <c r="AJ29" s="153"/>
      <c r="AK29" s="153"/>
      <c r="AL29" s="153"/>
      <c r="AM29" s="153"/>
      <c r="AN29" s="153"/>
    </row>
    <row r="30" spans="1:40" x14ac:dyDescent="0.15">
      <c r="C30" s="9"/>
      <c r="O30" s="193" t="s">
        <v>82</v>
      </c>
      <c r="P30" s="131" t="s">
        <v>83</v>
      </c>
      <c r="Q30" s="132">
        <f>SUM(Q6,Q8,Q10,Q12,Q14,Q16,Q18,Q20,Q22,Q24,Q26,Q28)</f>
        <v>767</v>
      </c>
      <c r="R30" s="133">
        <f>SUM(R6,R8,R10,R12,R14,R16,R18,R20,R22,R24,R26,R28)</f>
        <v>826</v>
      </c>
      <c r="S30" s="134">
        <f t="shared" ref="S30:V31" si="79">SUM(S6,S8,S10,S12,S14,S16,S18,S20,S22,S24,S26,S28)</f>
        <v>-59</v>
      </c>
      <c r="T30" s="135">
        <f t="shared" si="79"/>
        <v>103</v>
      </c>
      <c r="U30" s="133">
        <f>SUM(U6,U8,U10,U12,U14,U16,U18,U20,U22,U24,U26,U28)</f>
        <v>476</v>
      </c>
      <c r="V30" s="134">
        <f t="shared" si="79"/>
        <v>-373</v>
      </c>
      <c r="X30" s="75" t="s">
        <v>73</v>
      </c>
      <c r="Y30" s="8">
        <f>SUM(Y6:Y29)</f>
        <v>1156</v>
      </c>
      <c r="Z30" s="8">
        <f t="shared" ref="Z30:AD30" si="80">SUM(Z6:Z29)</f>
        <v>1098</v>
      </c>
      <c r="AA30" s="8">
        <f t="shared" si="80"/>
        <v>58</v>
      </c>
      <c r="AB30" s="8">
        <f t="shared" si="80"/>
        <v>193</v>
      </c>
      <c r="AC30" s="8">
        <f t="shared" si="80"/>
        <v>934</v>
      </c>
      <c r="AD30" s="8">
        <f t="shared" si="80"/>
        <v>-741</v>
      </c>
      <c r="AE30" s="8">
        <f>SUM(AE6:AE29)</f>
        <v>-683</v>
      </c>
      <c r="AG30" s="75" t="s">
        <v>73</v>
      </c>
      <c r="AH30" s="8">
        <f>SUM(AH6:AH29)</f>
        <v>1156</v>
      </c>
      <c r="AI30" s="8">
        <f t="shared" ref="AI30:AM30" si="81">SUM(AI6:AI29)</f>
        <v>1098</v>
      </c>
      <c r="AJ30" s="8">
        <f t="shared" si="81"/>
        <v>58</v>
      </c>
      <c r="AK30" s="8">
        <f t="shared" si="81"/>
        <v>193</v>
      </c>
      <c r="AL30" s="8">
        <f t="shared" si="81"/>
        <v>934</v>
      </c>
      <c r="AM30" s="8">
        <f t="shared" si="81"/>
        <v>-741</v>
      </c>
      <c r="AN30" s="8">
        <f>SUM(AN6:AN29)</f>
        <v>-683</v>
      </c>
    </row>
    <row r="31" spans="1:40" x14ac:dyDescent="0.15">
      <c r="C31" s="9"/>
      <c r="D31" s="9"/>
      <c r="O31" s="194"/>
      <c r="P31" s="136" t="s">
        <v>84</v>
      </c>
      <c r="Q31" s="137">
        <f>SUM(Q7,Q9,Q11,Q13,Q15,Q17,Q19,Q21,Q23,Q25,Q27,Q29)</f>
        <v>642</v>
      </c>
      <c r="R31" s="138">
        <f>SUM(R7,R9,R11,R13,R15,R17,R19,R21,R23,R25,R27,R29)</f>
        <v>710</v>
      </c>
      <c r="S31" s="139">
        <f t="shared" si="79"/>
        <v>-68</v>
      </c>
      <c r="T31" s="140">
        <f t="shared" si="79"/>
        <v>101</v>
      </c>
      <c r="U31" s="138">
        <f>SUM(U7,U9,U11,U13,U15,U17,U19,U21,U23,U25,U27,U29)</f>
        <v>535</v>
      </c>
      <c r="V31" s="139">
        <f t="shared" si="79"/>
        <v>-434</v>
      </c>
      <c r="Y31" s="8">
        <f>SUM(Y6,Y8,Y10,Y12,Y14,Y16,Y18,Y20,Y22,Y24,Y26,Y28)</f>
        <v>621</v>
      </c>
      <c r="Z31" s="8">
        <f t="shared" ref="Z31:AD32" si="82">SUM(Z6,Z8,Z10,Z12,Z14,Z16,Z18,Z20,Z22,Z24,Z26,Z28)</f>
        <v>615</v>
      </c>
      <c r="AA31" s="8">
        <f t="shared" si="82"/>
        <v>6</v>
      </c>
      <c r="AB31" s="8">
        <f t="shared" si="82"/>
        <v>95</v>
      </c>
      <c r="AC31" s="8">
        <f t="shared" si="82"/>
        <v>443</v>
      </c>
      <c r="AD31" s="8">
        <f t="shared" si="82"/>
        <v>-348</v>
      </c>
      <c r="AE31" s="8">
        <f t="shared" ref="AE31" si="83">SUM(AE6,AE8,AE10,AE12,AE14,AE16,AE18,AE20,AE22,AE24,AE26,AE28)</f>
        <v>-342</v>
      </c>
    </row>
    <row r="32" spans="1:40" ht="14.25" thickBot="1" x14ac:dyDescent="0.2">
      <c r="C32" s="9"/>
      <c r="D32" s="9"/>
      <c r="O32" s="195"/>
      <c r="P32" s="141" t="s">
        <v>85</v>
      </c>
      <c r="Q32" s="142">
        <f>Q30+Q31</f>
        <v>1409</v>
      </c>
      <c r="R32" s="143">
        <f>R30+R31</f>
        <v>1536</v>
      </c>
      <c r="S32" s="144">
        <f t="shared" ref="S32:V32" si="84">S30+S31</f>
        <v>-127</v>
      </c>
      <c r="T32" s="145">
        <f t="shared" si="84"/>
        <v>204</v>
      </c>
      <c r="U32" s="143">
        <f t="shared" si="84"/>
        <v>1011</v>
      </c>
      <c r="V32" s="144">
        <f t="shared" si="84"/>
        <v>-807</v>
      </c>
      <c r="Y32" s="8">
        <f>SUM(Y7,Y9,Y11,Y13,Y15,Y17,Y19,Y21,Y23,Y25,Y27,Y29)</f>
        <v>535</v>
      </c>
      <c r="Z32" s="8">
        <f t="shared" si="82"/>
        <v>483</v>
      </c>
      <c r="AA32" s="8">
        <f t="shared" si="82"/>
        <v>52</v>
      </c>
      <c r="AB32" s="8">
        <f t="shared" si="82"/>
        <v>98</v>
      </c>
      <c r="AC32" s="8">
        <f t="shared" si="82"/>
        <v>491</v>
      </c>
      <c r="AD32" s="8">
        <f t="shared" si="82"/>
        <v>-393</v>
      </c>
      <c r="AE32" s="8">
        <f t="shared" ref="AE32" si="85">SUM(AE7,AE9,AE11,AE13,AE15,AE17,AE19,AE21,AE23,AE25,AE27,AE29)</f>
        <v>-341</v>
      </c>
    </row>
    <row r="33" spans="3:22" x14ac:dyDescent="0.15">
      <c r="C33" s="9"/>
      <c r="D33" s="9"/>
      <c r="Q33" s="8">
        <f>SUM(Q6:Q29)</f>
        <v>1409</v>
      </c>
      <c r="R33" s="8">
        <f t="shared" ref="R33:V33" si="86">SUM(R6:R29)</f>
        <v>1536</v>
      </c>
      <c r="S33" s="8">
        <f t="shared" si="86"/>
        <v>-127</v>
      </c>
      <c r="T33" s="8">
        <f t="shared" si="86"/>
        <v>204</v>
      </c>
      <c r="U33" s="8">
        <f t="shared" si="86"/>
        <v>1011</v>
      </c>
      <c r="V33" s="8">
        <f t="shared" si="86"/>
        <v>-807</v>
      </c>
    </row>
    <row r="34" spans="3:22" x14ac:dyDescent="0.15">
      <c r="C34" s="9"/>
      <c r="D34" s="9"/>
    </row>
    <row r="35" spans="3:22" x14ac:dyDescent="0.15">
      <c r="C35" s="9"/>
      <c r="D35" s="9"/>
    </row>
    <row r="36" spans="3:22" x14ac:dyDescent="0.15">
      <c r="C36" s="9"/>
      <c r="D36" s="9"/>
    </row>
  </sheetData>
  <mergeCells count="170"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view="pageBreakPreview" zoomScaleNormal="100" zoomScaleSheetLayoutView="100" workbookViewId="0">
      <selection activeCell="O10" sqref="O10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76"/>
      <c r="G1" s="3"/>
    </row>
    <row r="2" spans="1:24" ht="22.5" customHeight="1" thickBot="1" x14ac:dyDescent="0.2">
      <c r="B2" s="240" t="s">
        <v>95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2.2026235652377606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47015</v>
      </c>
      <c r="C6" s="57" t="s">
        <v>10</v>
      </c>
      <c r="D6" s="82">
        <f>SUMIF(C8:C44,"男",D8:D44)</f>
        <v>22145</v>
      </c>
      <c r="E6" s="114">
        <f>H6+I6+J6+K6-M6-N6-O6-P6+S6-T6</f>
        <v>-43</v>
      </c>
      <c r="F6" s="228">
        <f>X6+G6</f>
        <v>21345</v>
      </c>
      <c r="G6" s="228">
        <f>SUM(G8:G25)</f>
        <v>-53</v>
      </c>
      <c r="H6" s="82">
        <f>SUMIF(C8:C44,"男",H8:H44)</f>
        <v>63</v>
      </c>
      <c r="I6" s="82">
        <f>SUMIF(C8:C44,"男",I8:I44)</f>
        <v>13</v>
      </c>
      <c r="J6" s="82">
        <f>SUMIF(C8:C44,"男",J8:J44)</f>
        <v>23</v>
      </c>
      <c r="K6" s="82">
        <f>SUMIF(C8:C44,"男",K8:K44)</f>
        <v>0</v>
      </c>
      <c r="L6" s="82">
        <f>SUM(I6:K6)</f>
        <v>36</v>
      </c>
      <c r="M6" s="82">
        <f>SUMIF(C8:C44,"男",M8:M44)</f>
        <v>63</v>
      </c>
      <c r="N6" s="82">
        <f>SUMIF(C8:C44,"男",N8:N44)</f>
        <v>33</v>
      </c>
      <c r="O6" s="82">
        <f>SUMIF(C8:C44,"男",O8:O44)</f>
        <v>18</v>
      </c>
      <c r="P6" s="82">
        <f>SUMIF(C8:C44,"男",P8:P44)</f>
        <v>2</v>
      </c>
      <c r="Q6" s="82">
        <f>SUM(N6:P6)</f>
        <v>53</v>
      </c>
      <c r="R6" s="82">
        <f>SUM(L6-Q6)</f>
        <v>-17</v>
      </c>
      <c r="S6" s="82">
        <f>SUMIF(C8:C44,"男",S8:S44)</f>
        <v>11</v>
      </c>
      <c r="T6" s="82">
        <f>SUMIF(C8:C44,"男",T8:T44)</f>
        <v>37</v>
      </c>
      <c r="U6" s="58">
        <f>SUM(S6-T6)</f>
        <v>-26</v>
      </c>
      <c r="V6" s="200" t="s">
        <v>0</v>
      </c>
      <c r="W6" s="59">
        <f>SUMIF(C8:C25,"男",W8:W25)</f>
        <v>22188</v>
      </c>
      <c r="X6" s="210">
        <f>SUM(X8:X25)</f>
        <v>21398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24870</v>
      </c>
      <c r="E7" s="114">
        <f>H7+I7+J7+K7-M7-N7-O7-P7+S7-T7</f>
        <v>-48</v>
      </c>
      <c r="F7" s="229"/>
      <c r="G7" s="229"/>
      <c r="H7" s="83">
        <f>SUMIF(C8:C45,"女",H8:H45)</f>
        <v>79</v>
      </c>
      <c r="I7" s="83">
        <f>SUMIF(C8:C45,"女",I8:I45)</f>
        <v>6</v>
      </c>
      <c r="J7" s="83">
        <f>SUMIF(C8:C45,"女",J8:J45)</f>
        <v>13</v>
      </c>
      <c r="K7" s="83">
        <f>SUMIF(C8:C45,"女",K8:K45)</f>
        <v>2</v>
      </c>
      <c r="L7" s="83">
        <f t="shared" ref="L7:L25" si="0">SUM(I7:K7)</f>
        <v>21</v>
      </c>
      <c r="M7" s="83">
        <f>SUMIF(C8:C45,"女",M8:M45)</f>
        <v>79</v>
      </c>
      <c r="N7" s="83">
        <f>SUMIF(C8:C45,"女",N8:N45)</f>
        <v>22</v>
      </c>
      <c r="O7" s="83">
        <f>SUMIF(C8:C45,"女",O8:O45)</f>
        <v>16</v>
      </c>
      <c r="P7" s="83">
        <f>SUMIF(C8:C45,"女",P8:P45)</f>
        <v>3</v>
      </c>
      <c r="Q7" s="83">
        <f t="shared" ref="Q7:Q25" si="1">SUM(N7:P7)</f>
        <v>41</v>
      </c>
      <c r="R7" s="78">
        <f>SUM(L7-Q7)</f>
        <v>-20</v>
      </c>
      <c r="S7" s="78">
        <f>SUMIF(C8:C45,"女",S8:S45)</f>
        <v>6</v>
      </c>
      <c r="T7" s="78">
        <f>SUMIF(C8:C44,"女",T8:T45)</f>
        <v>34</v>
      </c>
      <c r="U7" s="61">
        <f>SUM(S7-T7)</f>
        <v>-28</v>
      </c>
      <c r="V7" s="201"/>
      <c r="W7" s="62">
        <f>SUMIF(C8:C25,"女",W8:W25)</f>
        <v>24918</v>
      </c>
      <c r="X7" s="211"/>
    </row>
    <row r="8" spans="1:24" ht="22.5" customHeight="1" x14ac:dyDescent="0.15">
      <c r="A8" s="225" t="s">
        <v>1</v>
      </c>
      <c r="B8" s="222">
        <f>SUM(D8+D9)</f>
        <v>5150</v>
      </c>
      <c r="C8" s="63" t="s">
        <v>10</v>
      </c>
      <c r="D8" s="64">
        <f>W8+E8</f>
        <v>2348</v>
      </c>
      <c r="E8" s="78">
        <f>H8+I8+J8+K8-M8-N8-O8-P8+S8-T8</f>
        <v>-6</v>
      </c>
      <c r="F8" s="230">
        <f>X8+G8</f>
        <v>2208</v>
      </c>
      <c r="G8" s="288">
        <v>-6</v>
      </c>
      <c r="H8" s="84">
        <v>5</v>
      </c>
      <c r="I8" s="84">
        <v>1</v>
      </c>
      <c r="J8" s="84">
        <v>2</v>
      </c>
      <c r="K8" s="84">
        <v>0</v>
      </c>
      <c r="L8" s="78">
        <f t="shared" si="0"/>
        <v>3</v>
      </c>
      <c r="M8" s="84">
        <v>7</v>
      </c>
      <c r="N8" s="84">
        <v>3</v>
      </c>
      <c r="O8" s="84">
        <v>0</v>
      </c>
      <c r="P8" s="84">
        <v>0</v>
      </c>
      <c r="Q8" s="78">
        <f t="shared" si="1"/>
        <v>3</v>
      </c>
      <c r="R8" s="78">
        <f>SUM(L8-Q8)</f>
        <v>0</v>
      </c>
      <c r="S8" s="84">
        <v>1</v>
      </c>
      <c r="T8" s="84">
        <v>5</v>
      </c>
      <c r="U8" s="65">
        <f>SUM(S8-T8)</f>
        <v>-4</v>
      </c>
      <c r="V8" s="202" t="s">
        <v>1</v>
      </c>
      <c r="W8" s="66">
        <f>'１１月'!D8</f>
        <v>2354</v>
      </c>
      <c r="X8" s="213">
        <f>'１１月'!F8:F9</f>
        <v>2214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2">W9+E9</f>
        <v>2802</v>
      </c>
      <c r="E9" s="78">
        <f>H9+I9+J9+K9-M9-N9-O9-P9+S9-T9</f>
        <v>-16</v>
      </c>
      <c r="F9" s="218"/>
      <c r="G9" s="227"/>
      <c r="H9" s="79">
        <v>4</v>
      </c>
      <c r="I9" s="79">
        <v>0</v>
      </c>
      <c r="J9" s="79">
        <v>2</v>
      </c>
      <c r="K9" s="79">
        <v>0</v>
      </c>
      <c r="L9" s="83">
        <f t="shared" si="0"/>
        <v>2</v>
      </c>
      <c r="M9" s="79">
        <v>17</v>
      </c>
      <c r="N9" s="79">
        <v>0</v>
      </c>
      <c r="O9" s="79">
        <v>1</v>
      </c>
      <c r="P9" s="79">
        <v>0</v>
      </c>
      <c r="Q9" s="83">
        <f t="shared" si="1"/>
        <v>1</v>
      </c>
      <c r="R9" s="78">
        <f t="shared" ref="R9:R25" si="3">SUM(L9-Q9)</f>
        <v>1</v>
      </c>
      <c r="S9" s="79">
        <v>0</v>
      </c>
      <c r="T9" s="79">
        <v>4</v>
      </c>
      <c r="U9" s="65">
        <f t="shared" ref="U9:U25" si="4">SUM(S9-T9)</f>
        <v>-4</v>
      </c>
      <c r="V9" s="196"/>
      <c r="W9" s="66">
        <f>'１１月'!D9</f>
        <v>2818</v>
      </c>
      <c r="X9" s="260"/>
    </row>
    <row r="10" spans="1:24" ht="22.5" customHeight="1" x14ac:dyDescent="0.15">
      <c r="A10" s="216" t="s">
        <v>2</v>
      </c>
      <c r="B10" s="222">
        <f>SUM(D10+D11)</f>
        <v>17583</v>
      </c>
      <c r="C10" s="60" t="s">
        <v>10</v>
      </c>
      <c r="D10" s="64">
        <f t="shared" si="2"/>
        <v>8256</v>
      </c>
      <c r="E10" s="78">
        <f t="shared" ref="E10:E25" si="5">H10+I10+J10+K10-M10-N10-O10-P10+S10-T10</f>
        <v>6</v>
      </c>
      <c r="F10" s="217">
        <f t="shared" ref="F10" si="6">X10+G10</f>
        <v>8066</v>
      </c>
      <c r="G10" s="288">
        <v>3</v>
      </c>
      <c r="H10" s="79">
        <v>40</v>
      </c>
      <c r="I10" s="79">
        <v>6</v>
      </c>
      <c r="J10" s="79">
        <v>14</v>
      </c>
      <c r="K10" s="79">
        <v>0</v>
      </c>
      <c r="L10" s="83">
        <f t="shared" si="0"/>
        <v>20</v>
      </c>
      <c r="M10" s="79">
        <v>30</v>
      </c>
      <c r="N10" s="79">
        <v>16</v>
      </c>
      <c r="O10" s="79">
        <v>6</v>
      </c>
      <c r="P10" s="79">
        <v>0</v>
      </c>
      <c r="Q10" s="83">
        <f t="shared" si="1"/>
        <v>22</v>
      </c>
      <c r="R10" s="78">
        <f t="shared" si="3"/>
        <v>-2</v>
      </c>
      <c r="S10" s="79">
        <v>5</v>
      </c>
      <c r="T10" s="79">
        <v>7</v>
      </c>
      <c r="U10" s="65">
        <f t="shared" si="4"/>
        <v>-2</v>
      </c>
      <c r="V10" s="196" t="s">
        <v>2</v>
      </c>
      <c r="W10" s="67">
        <f>'１１月'!D10</f>
        <v>8250</v>
      </c>
      <c r="X10" s="212">
        <f>'１１月'!F10:F11</f>
        <v>8063</v>
      </c>
    </row>
    <row r="11" spans="1:24" ht="22.5" customHeight="1" x14ac:dyDescent="0.15">
      <c r="A11" s="216"/>
      <c r="B11" s="221"/>
      <c r="C11" s="60" t="s">
        <v>11</v>
      </c>
      <c r="D11" s="64">
        <f t="shared" si="2"/>
        <v>9327</v>
      </c>
      <c r="E11" s="78">
        <f t="shared" si="5"/>
        <v>1</v>
      </c>
      <c r="F11" s="218"/>
      <c r="G11" s="227"/>
      <c r="H11" s="79">
        <v>44</v>
      </c>
      <c r="I11" s="79">
        <v>4</v>
      </c>
      <c r="J11" s="79">
        <v>4</v>
      </c>
      <c r="K11" s="79">
        <v>1</v>
      </c>
      <c r="L11" s="83">
        <f t="shared" si="0"/>
        <v>9</v>
      </c>
      <c r="M11" s="79">
        <v>32</v>
      </c>
      <c r="N11" s="79">
        <v>11</v>
      </c>
      <c r="O11" s="79">
        <v>8</v>
      </c>
      <c r="P11" s="79">
        <v>0</v>
      </c>
      <c r="Q11" s="83">
        <f t="shared" si="1"/>
        <v>19</v>
      </c>
      <c r="R11" s="78">
        <f t="shared" si="3"/>
        <v>-10</v>
      </c>
      <c r="S11" s="79">
        <v>4</v>
      </c>
      <c r="T11" s="79">
        <v>5</v>
      </c>
      <c r="U11" s="65">
        <f t="shared" si="4"/>
        <v>-1</v>
      </c>
      <c r="V11" s="196"/>
      <c r="W11" s="67">
        <f>'１１月'!D11</f>
        <v>9326</v>
      </c>
      <c r="X11" s="213"/>
    </row>
    <row r="12" spans="1:24" ht="22.5" customHeight="1" x14ac:dyDescent="0.15">
      <c r="A12" s="216" t="s">
        <v>3</v>
      </c>
      <c r="B12" s="222">
        <f>SUM(D12+D13)</f>
        <v>4262</v>
      </c>
      <c r="C12" s="60" t="s">
        <v>10</v>
      </c>
      <c r="D12" s="64">
        <f t="shared" si="2"/>
        <v>1972</v>
      </c>
      <c r="E12" s="78">
        <f t="shared" si="5"/>
        <v>-7</v>
      </c>
      <c r="F12" s="217">
        <f t="shared" ref="F12" si="7">X12+G12</f>
        <v>2220</v>
      </c>
      <c r="G12" s="288">
        <v>-12</v>
      </c>
      <c r="H12" s="79">
        <v>5</v>
      </c>
      <c r="I12" s="79">
        <v>2</v>
      </c>
      <c r="J12" s="79">
        <v>0</v>
      </c>
      <c r="K12" s="79">
        <v>0</v>
      </c>
      <c r="L12" s="83">
        <f t="shared" si="0"/>
        <v>2</v>
      </c>
      <c r="M12" s="79">
        <v>8</v>
      </c>
      <c r="N12" s="79">
        <v>5</v>
      </c>
      <c r="O12" s="79">
        <v>2</v>
      </c>
      <c r="P12" s="79">
        <v>0</v>
      </c>
      <c r="Q12" s="83">
        <f t="shared" si="1"/>
        <v>7</v>
      </c>
      <c r="R12" s="78">
        <f t="shared" si="3"/>
        <v>-5</v>
      </c>
      <c r="S12" s="79">
        <v>3</v>
      </c>
      <c r="T12" s="79">
        <v>2</v>
      </c>
      <c r="U12" s="65">
        <f t="shared" si="4"/>
        <v>1</v>
      </c>
      <c r="V12" s="196" t="s">
        <v>3</v>
      </c>
      <c r="W12" s="67">
        <f>'１１月'!D12</f>
        <v>1979</v>
      </c>
      <c r="X12" s="212">
        <f>'１１月'!F12:F13</f>
        <v>2232</v>
      </c>
    </row>
    <row r="13" spans="1:24" ht="22.5" customHeight="1" x14ac:dyDescent="0.15">
      <c r="A13" s="216"/>
      <c r="B13" s="221"/>
      <c r="C13" s="60" t="s">
        <v>11</v>
      </c>
      <c r="D13" s="64">
        <f t="shared" si="2"/>
        <v>2290</v>
      </c>
      <c r="E13" s="78">
        <f t="shared" si="5"/>
        <v>-8</v>
      </c>
      <c r="F13" s="218"/>
      <c r="G13" s="227"/>
      <c r="H13" s="79">
        <v>6</v>
      </c>
      <c r="I13" s="79">
        <v>0</v>
      </c>
      <c r="J13" s="79">
        <v>2</v>
      </c>
      <c r="K13" s="79">
        <v>0</v>
      </c>
      <c r="L13" s="83">
        <f t="shared" si="0"/>
        <v>2</v>
      </c>
      <c r="M13" s="79">
        <v>9</v>
      </c>
      <c r="N13" s="79">
        <v>1</v>
      </c>
      <c r="O13" s="79">
        <v>0</v>
      </c>
      <c r="P13" s="79">
        <v>0</v>
      </c>
      <c r="Q13" s="83">
        <f t="shared" si="1"/>
        <v>1</v>
      </c>
      <c r="R13" s="78">
        <f t="shared" si="3"/>
        <v>1</v>
      </c>
      <c r="S13" s="79">
        <v>0</v>
      </c>
      <c r="T13" s="79">
        <v>6</v>
      </c>
      <c r="U13" s="65">
        <f t="shared" si="4"/>
        <v>-6</v>
      </c>
      <c r="V13" s="196"/>
      <c r="W13" s="67">
        <f>'１１月'!D13</f>
        <v>2298</v>
      </c>
      <c r="X13" s="213"/>
    </row>
    <row r="14" spans="1:24" ht="22.5" customHeight="1" x14ac:dyDescent="0.15">
      <c r="A14" s="216" t="s">
        <v>4</v>
      </c>
      <c r="B14" s="222">
        <f>SUM(D14+D15)</f>
        <v>4422</v>
      </c>
      <c r="C14" s="60" t="s">
        <v>10</v>
      </c>
      <c r="D14" s="64">
        <f t="shared" si="2"/>
        <v>2139</v>
      </c>
      <c r="E14" s="78">
        <f t="shared" si="5"/>
        <v>-9</v>
      </c>
      <c r="F14" s="217">
        <f t="shared" ref="F14" si="8">X14+G14</f>
        <v>1700</v>
      </c>
      <c r="G14" s="288">
        <v>-12</v>
      </c>
      <c r="H14" s="79">
        <v>1</v>
      </c>
      <c r="I14" s="79">
        <v>2</v>
      </c>
      <c r="J14" s="79">
        <v>0</v>
      </c>
      <c r="K14" s="79">
        <v>0</v>
      </c>
      <c r="L14" s="83">
        <f t="shared" si="0"/>
        <v>2</v>
      </c>
      <c r="M14" s="79">
        <v>2</v>
      </c>
      <c r="N14" s="79">
        <v>4</v>
      </c>
      <c r="O14" s="79">
        <v>0</v>
      </c>
      <c r="P14" s="79">
        <v>0</v>
      </c>
      <c r="Q14" s="83">
        <f t="shared" si="1"/>
        <v>4</v>
      </c>
      <c r="R14" s="78">
        <f t="shared" si="3"/>
        <v>-2</v>
      </c>
      <c r="S14" s="79">
        <v>0</v>
      </c>
      <c r="T14" s="79">
        <v>6</v>
      </c>
      <c r="U14" s="65">
        <f t="shared" si="4"/>
        <v>-6</v>
      </c>
      <c r="V14" s="196" t="s">
        <v>4</v>
      </c>
      <c r="W14" s="67">
        <f>'１１月'!D14</f>
        <v>2148</v>
      </c>
      <c r="X14" s="212">
        <f>'１１月'!F14:F15</f>
        <v>1712</v>
      </c>
    </row>
    <row r="15" spans="1:24" ht="22.5" customHeight="1" x14ac:dyDescent="0.15">
      <c r="A15" s="216"/>
      <c r="B15" s="221"/>
      <c r="C15" s="60" t="s">
        <v>11</v>
      </c>
      <c r="D15" s="64">
        <f t="shared" si="2"/>
        <v>2283</v>
      </c>
      <c r="E15" s="78">
        <f t="shared" si="5"/>
        <v>-7</v>
      </c>
      <c r="F15" s="218"/>
      <c r="G15" s="227"/>
      <c r="H15" s="79">
        <v>3</v>
      </c>
      <c r="I15" s="79">
        <v>0</v>
      </c>
      <c r="J15" s="79">
        <v>1</v>
      </c>
      <c r="K15" s="79">
        <v>1</v>
      </c>
      <c r="L15" s="83">
        <f t="shared" si="0"/>
        <v>2</v>
      </c>
      <c r="M15" s="79">
        <v>7</v>
      </c>
      <c r="N15" s="79">
        <v>1</v>
      </c>
      <c r="O15" s="79">
        <v>1</v>
      </c>
      <c r="P15" s="79">
        <v>0</v>
      </c>
      <c r="Q15" s="83">
        <f t="shared" si="1"/>
        <v>2</v>
      </c>
      <c r="R15" s="78">
        <f t="shared" si="3"/>
        <v>0</v>
      </c>
      <c r="S15" s="79">
        <v>1</v>
      </c>
      <c r="T15" s="79">
        <v>4</v>
      </c>
      <c r="U15" s="65">
        <f t="shared" si="4"/>
        <v>-3</v>
      </c>
      <c r="V15" s="196"/>
      <c r="W15" s="67">
        <f>'１１月'!D15</f>
        <v>2290</v>
      </c>
      <c r="X15" s="213"/>
    </row>
    <row r="16" spans="1:24" ht="22.5" customHeight="1" x14ac:dyDescent="0.15">
      <c r="A16" s="216" t="s">
        <v>5</v>
      </c>
      <c r="B16" s="222">
        <f>SUM(D16+D17)</f>
        <v>2609</v>
      </c>
      <c r="C16" s="60" t="s">
        <v>10</v>
      </c>
      <c r="D16" s="64">
        <f t="shared" si="2"/>
        <v>1276</v>
      </c>
      <c r="E16" s="78">
        <f t="shared" si="5"/>
        <v>0</v>
      </c>
      <c r="F16" s="217">
        <f t="shared" ref="F16" si="9">X16+G16</f>
        <v>1339</v>
      </c>
      <c r="G16" s="288">
        <v>1</v>
      </c>
      <c r="H16" s="79">
        <v>3</v>
      </c>
      <c r="I16" s="79">
        <v>1</v>
      </c>
      <c r="J16" s="79">
        <v>3</v>
      </c>
      <c r="K16" s="79">
        <v>0</v>
      </c>
      <c r="L16" s="83">
        <f t="shared" si="0"/>
        <v>4</v>
      </c>
      <c r="M16" s="79">
        <v>2</v>
      </c>
      <c r="N16" s="79">
        <v>1</v>
      </c>
      <c r="O16" s="79">
        <v>0</v>
      </c>
      <c r="P16" s="79">
        <v>0</v>
      </c>
      <c r="Q16" s="83">
        <f t="shared" si="1"/>
        <v>1</v>
      </c>
      <c r="R16" s="78">
        <f t="shared" si="3"/>
        <v>3</v>
      </c>
      <c r="S16" s="79">
        <v>0</v>
      </c>
      <c r="T16" s="79">
        <v>4</v>
      </c>
      <c r="U16" s="65">
        <f t="shared" si="4"/>
        <v>-4</v>
      </c>
      <c r="V16" s="196" t="s">
        <v>5</v>
      </c>
      <c r="W16" s="67">
        <f>'１１月'!D16</f>
        <v>1276</v>
      </c>
      <c r="X16" s="212">
        <f>'１１月'!F16:F17</f>
        <v>1338</v>
      </c>
    </row>
    <row r="17" spans="1:24" ht="22.5" customHeight="1" x14ac:dyDescent="0.15">
      <c r="A17" s="216"/>
      <c r="B17" s="221"/>
      <c r="C17" s="60" t="s">
        <v>11</v>
      </c>
      <c r="D17" s="64">
        <f t="shared" si="2"/>
        <v>1333</v>
      </c>
      <c r="E17" s="78">
        <f t="shared" si="5"/>
        <v>2</v>
      </c>
      <c r="F17" s="218"/>
      <c r="G17" s="227"/>
      <c r="H17" s="79">
        <v>7</v>
      </c>
      <c r="I17" s="79">
        <v>1</v>
      </c>
      <c r="J17" s="79">
        <v>1</v>
      </c>
      <c r="K17" s="79">
        <v>0</v>
      </c>
      <c r="L17" s="83">
        <f t="shared" si="0"/>
        <v>2</v>
      </c>
      <c r="M17" s="79">
        <v>2</v>
      </c>
      <c r="N17" s="79">
        <v>1</v>
      </c>
      <c r="O17" s="79">
        <v>0</v>
      </c>
      <c r="P17" s="79">
        <v>1</v>
      </c>
      <c r="Q17" s="83">
        <f t="shared" si="1"/>
        <v>2</v>
      </c>
      <c r="R17" s="78">
        <f t="shared" si="3"/>
        <v>0</v>
      </c>
      <c r="S17" s="79">
        <v>1</v>
      </c>
      <c r="T17" s="79">
        <v>4</v>
      </c>
      <c r="U17" s="65">
        <f t="shared" si="4"/>
        <v>-3</v>
      </c>
      <c r="V17" s="196"/>
      <c r="W17" s="67">
        <f>'１１月'!D17</f>
        <v>1331</v>
      </c>
      <c r="X17" s="213"/>
    </row>
    <row r="18" spans="1:24" ht="22.5" customHeight="1" x14ac:dyDescent="0.15">
      <c r="A18" s="216" t="s">
        <v>6</v>
      </c>
      <c r="B18" s="222">
        <f>SUM(D18+D19)</f>
        <v>624</v>
      </c>
      <c r="C18" s="60" t="s">
        <v>10</v>
      </c>
      <c r="D18" s="64">
        <f t="shared" si="2"/>
        <v>313</v>
      </c>
      <c r="E18" s="78">
        <f t="shared" si="5"/>
        <v>0</v>
      </c>
      <c r="F18" s="217">
        <f t="shared" ref="F18" si="10">X18+G18</f>
        <v>321</v>
      </c>
      <c r="G18" s="288">
        <v>-2</v>
      </c>
      <c r="H18" s="79">
        <v>0</v>
      </c>
      <c r="I18" s="79">
        <v>1</v>
      </c>
      <c r="J18" s="79">
        <v>0</v>
      </c>
      <c r="K18" s="79">
        <v>0</v>
      </c>
      <c r="L18" s="83">
        <f t="shared" si="0"/>
        <v>1</v>
      </c>
      <c r="M18" s="79">
        <v>0</v>
      </c>
      <c r="N18" s="79">
        <v>0</v>
      </c>
      <c r="O18" s="79">
        <v>0</v>
      </c>
      <c r="P18" s="79">
        <v>1</v>
      </c>
      <c r="Q18" s="83">
        <f t="shared" si="1"/>
        <v>1</v>
      </c>
      <c r="R18" s="78">
        <f t="shared" si="3"/>
        <v>0</v>
      </c>
      <c r="S18" s="79">
        <v>0</v>
      </c>
      <c r="T18" s="79">
        <v>0</v>
      </c>
      <c r="U18" s="65">
        <f t="shared" si="4"/>
        <v>0</v>
      </c>
      <c r="V18" s="196" t="s">
        <v>6</v>
      </c>
      <c r="W18" s="67">
        <f>'１１月'!D18</f>
        <v>313</v>
      </c>
      <c r="X18" s="212">
        <f>'１１月'!F18:F19</f>
        <v>323</v>
      </c>
    </row>
    <row r="19" spans="1:24" ht="22.5" customHeight="1" x14ac:dyDescent="0.15">
      <c r="A19" s="216"/>
      <c r="B19" s="221"/>
      <c r="C19" s="60" t="s">
        <v>11</v>
      </c>
      <c r="D19" s="64">
        <f t="shared" si="2"/>
        <v>311</v>
      </c>
      <c r="E19" s="78">
        <f t="shared" si="5"/>
        <v>-2</v>
      </c>
      <c r="F19" s="218"/>
      <c r="G19" s="227"/>
      <c r="H19" s="79">
        <v>0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0</v>
      </c>
      <c r="N19" s="79">
        <v>1</v>
      </c>
      <c r="O19" s="79">
        <v>1</v>
      </c>
      <c r="P19" s="79">
        <v>0</v>
      </c>
      <c r="Q19" s="83">
        <f t="shared" si="1"/>
        <v>2</v>
      </c>
      <c r="R19" s="78">
        <f t="shared" si="3"/>
        <v>-2</v>
      </c>
      <c r="S19" s="79">
        <v>0</v>
      </c>
      <c r="T19" s="79">
        <v>0</v>
      </c>
      <c r="U19" s="65">
        <f t="shared" si="4"/>
        <v>0</v>
      </c>
      <c r="V19" s="196"/>
      <c r="W19" s="67">
        <f>'１１月'!D19</f>
        <v>313</v>
      </c>
      <c r="X19" s="213"/>
    </row>
    <row r="20" spans="1:24" ht="22.5" customHeight="1" x14ac:dyDescent="0.15">
      <c r="A20" s="216" t="s">
        <v>7</v>
      </c>
      <c r="B20" s="222">
        <f>SUM(D20+D21)</f>
        <v>708</v>
      </c>
      <c r="C20" s="60" t="s">
        <v>10</v>
      </c>
      <c r="D20" s="64">
        <f t="shared" si="2"/>
        <v>323</v>
      </c>
      <c r="E20" s="78">
        <f t="shared" si="5"/>
        <v>-3</v>
      </c>
      <c r="F20" s="217">
        <f t="shared" ref="F20" si="11">X20+G20</f>
        <v>368</v>
      </c>
      <c r="G20" s="288">
        <v>-4</v>
      </c>
      <c r="H20" s="79">
        <v>1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2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0</v>
      </c>
      <c r="S20" s="79">
        <v>0</v>
      </c>
      <c r="T20" s="79">
        <v>2</v>
      </c>
      <c r="U20" s="65">
        <f t="shared" si="4"/>
        <v>-2</v>
      </c>
      <c r="V20" s="196" t="s">
        <v>7</v>
      </c>
      <c r="W20" s="67">
        <f>'１１月'!D20</f>
        <v>326</v>
      </c>
      <c r="X20" s="212">
        <f>'１１月'!F20:F21</f>
        <v>372</v>
      </c>
    </row>
    <row r="21" spans="1:24" ht="22.5" customHeight="1" x14ac:dyDescent="0.15">
      <c r="A21" s="216"/>
      <c r="B21" s="221"/>
      <c r="C21" s="60" t="s">
        <v>11</v>
      </c>
      <c r="D21" s="64">
        <f t="shared" si="2"/>
        <v>385</v>
      </c>
      <c r="E21" s="78">
        <f t="shared" si="5"/>
        <v>-2</v>
      </c>
      <c r="F21" s="218"/>
      <c r="G21" s="227"/>
      <c r="H21" s="79">
        <v>1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1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2</v>
      </c>
      <c r="U21" s="65">
        <f t="shared" si="4"/>
        <v>-2</v>
      </c>
      <c r="V21" s="196"/>
      <c r="W21" s="67">
        <f>'１１月'!D21</f>
        <v>387</v>
      </c>
      <c r="X21" s="213"/>
    </row>
    <row r="22" spans="1:24" ht="22.5" customHeight="1" x14ac:dyDescent="0.15">
      <c r="A22" s="216" t="s">
        <v>8</v>
      </c>
      <c r="B22" s="222">
        <f>SUM(D22+D23)</f>
        <v>3627</v>
      </c>
      <c r="C22" s="60" t="s">
        <v>10</v>
      </c>
      <c r="D22" s="64">
        <f t="shared" si="2"/>
        <v>1658</v>
      </c>
      <c r="E22" s="78">
        <f t="shared" si="5"/>
        <v>-8</v>
      </c>
      <c r="F22" s="217">
        <f t="shared" ref="F22" si="12">X22+G22</f>
        <v>1511</v>
      </c>
      <c r="G22" s="288">
        <v>-12</v>
      </c>
      <c r="H22" s="79">
        <v>1</v>
      </c>
      <c r="I22" s="79">
        <v>0</v>
      </c>
      <c r="J22" s="79">
        <v>0</v>
      </c>
      <c r="K22" s="79">
        <v>0</v>
      </c>
      <c r="L22" s="83">
        <f t="shared" si="0"/>
        <v>0</v>
      </c>
      <c r="M22" s="79">
        <v>2</v>
      </c>
      <c r="N22" s="79">
        <v>2</v>
      </c>
      <c r="O22" s="79">
        <v>1</v>
      </c>
      <c r="P22" s="79">
        <v>0</v>
      </c>
      <c r="Q22" s="83">
        <f t="shared" si="1"/>
        <v>3</v>
      </c>
      <c r="R22" s="78">
        <f t="shared" si="3"/>
        <v>-3</v>
      </c>
      <c r="S22" s="79">
        <v>0</v>
      </c>
      <c r="T22" s="79">
        <v>4</v>
      </c>
      <c r="U22" s="65">
        <f t="shared" si="4"/>
        <v>-4</v>
      </c>
      <c r="V22" s="196" t="s">
        <v>8</v>
      </c>
      <c r="W22" s="67">
        <f>'１１月'!D22</f>
        <v>1666</v>
      </c>
      <c r="X22" s="212">
        <f>'１１月'!F22:F23</f>
        <v>1523</v>
      </c>
    </row>
    <row r="23" spans="1:24" ht="22.5" customHeight="1" x14ac:dyDescent="0.15">
      <c r="A23" s="216"/>
      <c r="B23" s="221"/>
      <c r="C23" s="60" t="s">
        <v>11</v>
      </c>
      <c r="D23" s="64">
        <f t="shared" si="2"/>
        <v>1969</v>
      </c>
      <c r="E23" s="78">
        <f t="shared" si="5"/>
        <v>-10</v>
      </c>
      <c r="F23" s="218"/>
      <c r="G23" s="227"/>
      <c r="H23" s="79">
        <v>4</v>
      </c>
      <c r="I23" s="79">
        <v>0</v>
      </c>
      <c r="J23" s="79">
        <v>2</v>
      </c>
      <c r="K23" s="79">
        <v>0</v>
      </c>
      <c r="L23" s="83">
        <f t="shared" si="0"/>
        <v>2</v>
      </c>
      <c r="M23" s="79">
        <v>3</v>
      </c>
      <c r="N23" s="79">
        <v>4</v>
      </c>
      <c r="O23" s="79">
        <v>1</v>
      </c>
      <c r="P23" s="79">
        <v>2</v>
      </c>
      <c r="Q23" s="83">
        <f t="shared" si="1"/>
        <v>7</v>
      </c>
      <c r="R23" s="78">
        <f t="shared" si="3"/>
        <v>-5</v>
      </c>
      <c r="S23" s="79">
        <v>0</v>
      </c>
      <c r="T23" s="79">
        <v>6</v>
      </c>
      <c r="U23" s="65">
        <f t="shared" si="4"/>
        <v>-6</v>
      </c>
      <c r="V23" s="196"/>
      <c r="W23" s="67">
        <f>'１１月'!D23</f>
        <v>1979</v>
      </c>
      <c r="X23" s="213"/>
    </row>
    <row r="24" spans="1:24" ht="22.5" customHeight="1" x14ac:dyDescent="0.15">
      <c r="A24" s="216" t="s">
        <v>9</v>
      </c>
      <c r="B24" s="222">
        <f>SUM(D24+D25)</f>
        <v>8030</v>
      </c>
      <c r="C24" s="60" t="s">
        <v>10</v>
      </c>
      <c r="D24" s="64">
        <f t="shared" si="2"/>
        <v>3860</v>
      </c>
      <c r="E24" s="78">
        <f t="shared" si="5"/>
        <v>-16</v>
      </c>
      <c r="F24" s="217">
        <f t="shared" ref="F24" si="13">X24+G24</f>
        <v>3612</v>
      </c>
      <c r="G24" s="288">
        <v>-9</v>
      </c>
      <c r="H24" s="79">
        <v>7</v>
      </c>
      <c r="I24" s="79">
        <v>0</v>
      </c>
      <c r="J24" s="79">
        <v>4</v>
      </c>
      <c r="K24" s="79">
        <v>0</v>
      </c>
      <c r="L24" s="83">
        <f t="shared" si="0"/>
        <v>4</v>
      </c>
      <c r="M24" s="79">
        <v>10</v>
      </c>
      <c r="N24" s="79">
        <v>2</v>
      </c>
      <c r="O24" s="79">
        <v>9</v>
      </c>
      <c r="P24" s="79">
        <v>1</v>
      </c>
      <c r="Q24" s="83">
        <f t="shared" si="1"/>
        <v>12</v>
      </c>
      <c r="R24" s="78">
        <f t="shared" si="3"/>
        <v>-8</v>
      </c>
      <c r="S24" s="79">
        <v>2</v>
      </c>
      <c r="T24" s="79">
        <v>7</v>
      </c>
      <c r="U24" s="65">
        <f t="shared" si="4"/>
        <v>-5</v>
      </c>
      <c r="V24" s="196" t="s">
        <v>9</v>
      </c>
      <c r="W24" s="67">
        <f>'１１月'!D24</f>
        <v>3876</v>
      </c>
      <c r="X24" s="212">
        <f>'１１月'!F24:F25</f>
        <v>3621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2"/>
        <v>4170</v>
      </c>
      <c r="E25" s="80">
        <f t="shared" si="5"/>
        <v>-6</v>
      </c>
      <c r="F25" s="232"/>
      <c r="G25" s="289"/>
      <c r="H25" s="81">
        <v>10</v>
      </c>
      <c r="I25" s="81">
        <v>1</v>
      </c>
      <c r="J25" s="81">
        <v>1</v>
      </c>
      <c r="K25" s="81">
        <v>0</v>
      </c>
      <c r="L25" s="70">
        <f t="shared" si="0"/>
        <v>2</v>
      </c>
      <c r="M25" s="81">
        <v>8</v>
      </c>
      <c r="N25" s="81">
        <v>3</v>
      </c>
      <c r="O25" s="81">
        <v>4</v>
      </c>
      <c r="P25" s="81">
        <v>0</v>
      </c>
      <c r="Q25" s="70">
        <f t="shared" si="1"/>
        <v>7</v>
      </c>
      <c r="R25" s="80">
        <f t="shared" si="3"/>
        <v>-5</v>
      </c>
      <c r="S25" s="81">
        <v>0</v>
      </c>
      <c r="T25" s="81">
        <v>3</v>
      </c>
      <c r="U25" s="71">
        <f t="shared" si="4"/>
        <v>-3</v>
      </c>
      <c r="V25" s="203"/>
      <c r="W25" s="72">
        <f>'１１月'!D25</f>
        <v>4176</v>
      </c>
      <c r="X25" s="214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H8" sqref="H8:K25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76"/>
      <c r="G1" s="3"/>
    </row>
    <row r="2" spans="1:24" ht="22.5" customHeight="1" thickBot="1" x14ac:dyDescent="0.2">
      <c r="B2" s="240" t="s">
        <v>96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2.2017823639774861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46942</v>
      </c>
      <c r="C6" s="57" t="s">
        <v>10</v>
      </c>
      <c r="D6" s="82">
        <f>SUMIF(C8:C44,"男",D8:D44)</f>
        <v>22107</v>
      </c>
      <c r="E6" s="78">
        <f>H6+I6+J6+K6-M6-N6-O6-P6+S6-T6</f>
        <v>-38</v>
      </c>
      <c r="F6" s="228">
        <f>X6+G6</f>
        <v>21320</v>
      </c>
      <c r="G6" s="228">
        <f>SUM(G8:G25)</f>
        <v>-25</v>
      </c>
      <c r="H6" s="82">
        <f>SUMIF(C8:C44,"男",H8:H44)</f>
        <v>71</v>
      </c>
      <c r="I6" s="82">
        <f>SUMIF(C8:C44,"男",I8:I44)</f>
        <v>14</v>
      </c>
      <c r="J6" s="82">
        <f>SUMIF(C8:C44,"男",J8:J44)</f>
        <v>62</v>
      </c>
      <c r="K6" s="82">
        <f>SUMIF(C8:C44,"男",K8:K44)</f>
        <v>1</v>
      </c>
      <c r="L6" s="82">
        <f>SUM(I6:K6)</f>
        <v>77</v>
      </c>
      <c r="M6" s="82">
        <f>SUMIF(C8:C44,"男",M8:M44)</f>
        <v>71</v>
      </c>
      <c r="N6" s="82">
        <f>SUMIF(C8:C44,"男",N8:N44)</f>
        <v>24</v>
      </c>
      <c r="O6" s="82">
        <f>SUMIF(C8:C44,"男",O8:O44)</f>
        <v>31</v>
      </c>
      <c r="P6" s="82">
        <f>SUMIF(C8:C44,"男",P8:P44)</f>
        <v>21</v>
      </c>
      <c r="Q6" s="82">
        <f>SUM(N6:P6)</f>
        <v>76</v>
      </c>
      <c r="R6" s="82">
        <f>SUM(L6-Q6)</f>
        <v>1</v>
      </c>
      <c r="S6" s="82">
        <f>SUMIF(C8:C44,"男",S8:S44)</f>
        <v>4</v>
      </c>
      <c r="T6" s="82">
        <f>SUMIF(C8:C44,"男",T8:T44)</f>
        <v>43</v>
      </c>
      <c r="U6" s="58">
        <f>SUM(S6-T6)</f>
        <v>-39</v>
      </c>
      <c r="V6" s="200" t="s">
        <v>0</v>
      </c>
      <c r="W6" s="59">
        <f>SUMIF(C8:C25,"男",W8:W25)</f>
        <v>22145</v>
      </c>
      <c r="X6" s="210">
        <f>SUM(X8:X25)</f>
        <v>21345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24835</v>
      </c>
      <c r="E7" s="78">
        <f>H7+I7+J7+K7-M7-N7-O7-P7+S7-T7</f>
        <v>-35</v>
      </c>
      <c r="F7" s="229"/>
      <c r="G7" s="229"/>
      <c r="H7" s="83">
        <f>SUMIF(C8:C45,"女",H8:H45)</f>
        <v>83</v>
      </c>
      <c r="I7" s="83">
        <f>SUMIF(C8:C45,"女",I8:I45)</f>
        <v>10</v>
      </c>
      <c r="J7" s="83">
        <f>SUMIF(C8:C45,"女",J8:J45)</f>
        <v>28</v>
      </c>
      <c r="K7" s="83">
        <f>SUMIF(C8:C45,"女",K8:K45)</f>
        <v>0</v>
      </c>
      <c r="L7" s="83">
        <f t="shared" ref="L7:L25" si="0">SUM(I7:K7)</f>
        <v>38</v>
      </c>
      <c r="M7" s="83">
        <f>SUMIF(C8:C45,"女",M8:M45)</f>
        <v>83</v>
      </c>
      <c r="N7" s="83">
        <f>SUMIF(C8:C45,"女",N8:N45)</f>
        <v>25</v>
      </c>
      <c r="O7" s="83">
        <f>SUMIF(C8:C45,"女",O8:O45)</f>
        <v>15</v>
      </c>
      <c r="P7" s="83">
        <f>SUMIF(C8:C45,"女",P8:P45)</f>
        <v>0</v>
      </c>
      <c r="Q7" s="83">
        <f t="shared" ref="Q7:Q25" si="1">SUM(N7:P7)</f>
        <v>40</v>
      </c>
      <c r="R7" s="78">
        <f>SUM(L7-Q7)</f>
        <v>-2</v>
      </c>
      <c r="S7" s="78">
        <f>SUMIF(C8:C45,"女",S8:S45)</f>
        <v>10</v>
      </c>
      <c r="T7" s="78">
        <f>SUMIF(C8:C44,"女",T8:T45)</f>
        <v>43</v>
      </c>
      <c r="U7" s="61">
        <f>SUM(S7-T7)</f>
        <v>-33</v>
      </c>
      <c r="V7" s="201"/>
      <c r="W7" s="62">
        <f>SUMIF(C8:C25,"女",W8:W25)</f>
        <v>24870</v>
      </c>
      <c r="X7" s="211"/>
    </row>
    <row r="8" spans="1:24" ht="22.5" customHeight="1" x14ac:dyDescent="0.15">
      <c r="A8" s="225" t="s">
        <v>1</v>
      </c>
      <c r="B8" s="222">
        <f>SUM(D8+D9)</f>
        <v>5154</v>
      </c>
      <c r="C8" s="63" t="s">
        <v>10</v>
      </c>
      <c r="D8" s="64">
        <f>W8+E8</f>
        <v>2351</v>
      </c>
      <c r="E8" s="78">
        <f>H8+I8+J8+K8-M8-N8-O8-P8+S8-T8</f>
        <v>3</v>
      </c>
      <c r="F8" s="230">
        <f>X8+G8</f>
        <v>2209</v>
      </c>
      <c r="G8" s="227">
        <v>1</v>
      </c>
      <c r="H8" s="84">
        <v>10</v>
      </c>
      <c r="I8" s="84">
        <v>2</v>
      </c>
      <c r="J8" s="84">
        <v>5</v>
      </c>
      <c r="K8" s="84">
        <v>0</v>
      </c>
      <c r="L8" s="78">
        <f t="shared" si="0"/>
        <v>7</v>
      </c>
      <c r="M8" s="84">
        <v>9</v>
      </c>
      <c r="N8" s="84">
        <v>0</v>
      </c>
      <c r="O8" s="84">
        <v>0</v>
      </c>
      <c r="P8" s="84">
        <v>0</v>
      </c>
      <c r="Q8" s="78">
        <f t="shared" si="1"/>
        <v>0</v>
      </c>
      <c r="R8" s="78">
        <f>SUM(L8-Q8)</f>
        <v>7</v>
      </c>
      <c r="S8" s="84">
        <v>0</v>
      </c>
      <c r="T8" s="84">
        <v>5</v>
      </c>
      <c r="U8" s="65">
        <f>SUM(S8-T8)</f>
        <v>-5</v>
      </c>
      <c r="V8" s="202" t="s">
        <v>1</v>
      </c>
      <c r="W8" s="66">
        <f>'１２月'!D8</f>
        <v>2348</v>
      </c>
      <c r="X8" s="213">
        <f>'１２月'!F8:F9</f>
        <v>2208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2">W9+E9</f>
        <v>2803</v>
      </c>
      <c r="E9" s="78">
        <f>H9+I9+J9+K9-M9-N9-O9-P9+S9-T9</f>
        <v>1</v>
      </c>
      <c r="F9" s="218"/>
      <c r="G9" s="215"/>
      <c r="H9" s="79">
        <v>9</v>
      </c>
      <c r="I9" s="79">
        <v>1</v>
      </c>
      <c r="J9" s="79">
        <v>5</v>
      </c>
      <c r="K9" s="79">
        <v>0</v>
      </c>
      <c r="L9" s="83">
        <f t="shared" si="0"/>
        <v>6</v>
      </c>
      <c r="M9" s="79">
        <v>8</v>
      </c>
      <c r="N9" s="79">
        <v>1</v>
      </c>
      <c r="O9" s="79">
        <v>0</v>
      </c>
      <c r="P9" s="79">
        <v>0</v>
      </c>
      <c r="Q9" s="83">
        <f t="shared" si="1"/>
        <v>1</v>
      </c>
      <c r="R9" s="78">
        <f t="shared" ref="R9:R25" si="3">SUM(L9-Q9)</f>
        <v>5</v>
      </c>
      <c r="S9" s="79">
        <v>1</v>
      </c>
      <c r="T9" s="79">
        <v>6</v>
      </c>
      <c r="U9" s="65">
        <f t="shared" ref="U9:U25" si="4">SUM(S9-T9)</f>
        <v>-5</v>
      </c>
      <c r="V9" s="196"/>
      <c r="W9" s="66">
        <f>'１２月'!D9</f>
        <v>2802</v>
      </c>
      <c r="X9" s="260"/>
    </row>
    <row r="10" spans="1:24" ht="22.5" customHeight="1" x14ac:dyDescent="0.15">
      <c r="A10" s="216" t="s">
        <v>2</v>
      </c>
      <c r="B10" s="222">
        <f>SUM(D10+D11)</f>
        <v>17561</v>
      </c>
      <c r="C10" s="60" t="s">
        <v>10</v>
      </c>
      <c r="D10" s="64">
        <f t="shared" si="2"/>
        <v>8236</v>
      </c>
      <c r="E10" s="78">
        <f t="shared" ref="E10:E25" si="5">H10+I10+J10+K10-M10-N10-O10-P10+S10-T10</f>
        <v>-20</v>
      </c>
      <c r="F10" s="217">
        <f t="shared" ref="F10" si="6">X10+G10</f>
        <v>8048</v>
      </c>
      <c r="G10" s="215">
        <v>-18</v>
      </c>
      <c r="H10" s="79">
        <v>29</v>
      </c>
      <c r="I10" s="79">
        <v>5</v>
      </c>
      <c r="J10" s="79">
        <v>7</v>
      </c>
      <c r="K10" s="79">
        <v>1</v>
      </c>
      <c r="L10" s="83">
        <f t="shared" si="0"/>
        <v>13</v>
      </c>
      <c r="M10" s="79">
        <v>27</v>
      </c>
      <c r="N10" s="79">
        <v>14</v>
      </c>
      <c r="O10" s="79">
        <v>10</v>
      </c>
      <c r="P10" s="79">
        <v>0</v>
      </c>
      <c r="Q10" s="83">
        <f t="shared" si="1"/>
        <v>24</v>
      </c>
      <c r="R10" s="78">
        <f t="shared" si="3"/>
        <v>-11</v>
      </c>
      <c r="S10" s="79">
        <v>4</v>
      </c>
      <c r="T10" s="79">
        <v>15</v>
      </c>
      <c r="U10" s="65">
        <f t="shared" si="4"/>
        <v>-11</v>
      </c>
      <c r="V10" s="196" t="s">
        <v>2</v>
      </c>
      <c r="W10" s="67">
        <f>'１２月'!D10</f>
        <v>8256</v>
      </c>
      <c r="X10" s="212">
        <f>'１２月'!F10:F11</f>
        <v>8066</v>
      </c>
    </row>
    <row r="11" spans="1:24" ht="22.5" customHeight="1" x14ac:dyDescent="0.15">
      <c r="A11" s="216"/>
      <c r="B11" s="221"/>
      <c r="C11" s="60" t="s">
        <v>11</v>
      </c>
      <c r="D11" s="64">
        <f t="shared" si="2"/>
        <v>9325</v>
      </c>
      <c r="E11" s="78">
        <f t="shared" si="5"/>
        <v>-2</v>
      </c>
      <c r="F11" s="218"/>
      <c r="G11" s="215"/>
      <c r="H11" s="79">
        <v>33</v>
      </c>
      <c r="I11" s="79">
        <v>5</v>
      </c>
      <c r="J11" s="79">
        <v>11</v>
      </c>
      <c r="K11" s="79">
        <v>0</v>
      </c>
      <c r="L11" s="83">
        <f t="shared" si="0"/>
        <v>16</v>
      </c>
      <c r="M11" s="79">
        <v>30</v>
      </c>
      <c r="N11" s="79">
        <v>9</v>
      </c>
      <c r="O11" s="79">
        <v>6</v>
      </c>
      <c r="P11" s="79">
        <v>0</v>
      </c>
      <c r="Q11" s="83">
        <f t="shared" si="1"/>
        <v>15</v>
      </c>
      <c r="R11" s="78">
        <f t="shared" si="3"/>
        <v>1</v>
      </c>
      <c r="S11" s="79">
        <v>6</v>
      </c>
      <c r="T11" s="79">
        <v>12</v>
      </c>
      <c r="U11" s="65">
        <f t="shared" si="4"/>
        <v>-6</v>
      </c>
      <c r="V11" s="196"/>
      <c r="W11" s="67">
        <f>'１２月'!D11</f>
        <v>9327</v>
      </c>
      <c r="X11" s="213"/>
    </row>
    <row r="12" spans="1:24" ht="22.5" customHeight="1" x14ac:dyDescent="0.15">
      <c r="A12" s="216" t="s">
        <v>3</v>
      </c>
      <c r="B12" s="222">
        <f>SUM(D12+D13)</f>
        <v>4243</v>
      </c>
      <c r="C12" s="60" t="s">
        <v>10</v>
      </c>
      <c r="D12" s="64">
        <f t="shared" si="2"/>
        <v>1966</v>
      </c>
      <c r="E12" s="78">
        <f t="shared" si="5"/>
        <v>-6</v>
      </c>
      <c r="F12" s="217">
        <f t="shared" ref="F12" si="7">X12+G12</f>
        <v>2215</v>
      </c>
      <c r="G12" s="215">
        <v>-5</v>
      </c>
      <c r="H12" s="79">
        <v>8</v>
      </c>
      <c r="I12" s="79">
        <v>1</v>
      </c>
      <c r="J12" s="79">
        <v>2</v>
      </c>
      <c r="K12" s="79">
        <v>0</v>
      </c>
      <c r="L12" s="83">
        <f t="shared" si="0"/>
        <v>3</v>
      </c>
      <c r="M12" s="79">
        <v>7</v>
      </c>
      <c r="N12" s="79">
        <v>2</v>
      </c>
      <c r="O12" s="79">
        <v>4</v>
      </c>
      <c r="P12" s="79">
        <v>0</v>
      </c>
      <c r="Q12" s="83">
        <f t="shared" si="1"/>
        <v>6</v>
      </c>
      <c r="R12" s="78">
        <f t="shared" si="3"/>
        <v>-3</v>
      </c>
      <c r="S12" s="79">
        <v>0</v>
      </c>
      <c r="T12" s="79">
        <v>4</v>
      </c>
      <c r="U12" s="65">
        <f t="shared" si="4"/>
        <v>-4</v>
      </c>
      <c r="V12" s="196" t="s">
        <v>3</v>
      </c>
      <c r="W12" s="67">
        <f>'１２月'!D12</f>
        <v>1972</v>
      </c>
      <c r="X12" s="212">
        <f>'１２月'!F12:F13</f>
        <v>2220</v>
      </c>
    </row>
    <row r="13" spans="1:24" ht="22.5" customHeight="1" x14ac:dyDescent="0.15">
      <c r="A13" s="216"/>
      <c r="B13" s="221"/>
      <c r="C13" s="60" t="s">
        <v>11</v>
      </c>
      <c r="D13" s="64">
        <f t="shared" si="2"/>
        <v>2277</v>
      </c>
      <c r="E13" s="78">
        <f t="shared" si="5"/>
        <v>-13</v>
      </c>
      <c r="F13" s="218"/>
      <c r="G13" s="215"/>
      <c r="H13" s="79">
        <v>9</v>
      </c>
      <c r="I13" s="79">
        <v>0</v>
      </c>
      <c r="J13" s="79">
        <v>1</v>
      </c>
      <c r="K13" s="79">
        <v>0</v>
      </c>
      <c r="L13" s="83">
        <f t="shared" si="0"/>
        <v>1</v>
      </c>
      <c r="M13" s="79">
        <v>12</v>
      </c>
      <c r="N13" s="79">
        <v>3</v>
      </c>
      <c r="O13" s="79">
        <v>1</v>
      </c>
      <c r="P13" s="79">
        <v>0</v>
      </c>
      <c r="Q13" s="83">
        <f t="shared" si="1"/>
        <v>4</v>
      </c>
      <c r="R13" s="78">
        <f t="shared" si="3"/>
        <v>-3</v>
      </c>
      <c r="S13" s="79">
        <v>1</v>
      </c>
      <c r="T13" s="79">
        <v>8</v>
      </c>
      <c r="U13" s="65">
        <f t="shared" si="4"/>
        <v>-7</v>
      </c>
      <c r="V13" s="196"/>
      <c r="W13" s="67">
        <f>'１２月'!D13</f>
        <v>2290</v>
      </c>
      <c r="X13" s="213"/>
    </row>
    <row r="14" spans="1:24" ht="22.5" customHeight="1" x14ac:dyDescent="0.15">
      <c r="A14" s="216" t="s">
        <v>4</v>
      </c>
      <c r="B14" s="222">
        <f>SUM(D14+D15)</f>
        <v>4417</v>
      </c>
      <c r="C14" s="60" t="s">
        <v>10</v>
      </c>
      <c r="D14" s="64">
        <f t="shared" si="2"/>
        <v>2135</v>
      </c>
      <c r="E14" s="78">
        <f t="shared" si="5"/>
        <v>-4</v>
      </c>
      <c r="F14" s="217">
        <f t="shared" ref="F14" si="8">X14+G14</f>
        <v>1697</v>
      </c>
      <c r="G14" s="215">
        <v>-3</v>
      </c>
      <c r="H14" s="79">
        <v>2</v>
      </c>
      <c r="I14" s="79">
        <v>1</v>
      </c>
      <c r="J14" s="79">
        <v>2</v>
      </c>
      <c r="K14" s="79">
        <v>0</v>
      </c>
      <c r="L14" s="83">
        <f t="shared" si="0"/>
        <v>3</v>
      </c>
      <c r="M14" s="79">
        <v>2</v>
      </c>
      <c r="N14" s="79">
        <v>2</v>
      </c>
      <c r="O14" s="79">
        <v>2</v>
      </c>
      <c r="P14" s="79">
        <v>0</v>
      </c>
      <c r="Q14" s="83">
        <f t="shared" si="1"/>
        <v>4</v>
      </c>
      <c r="R14" s="78">
        <f t="shared" si="3"/>
        <v>-1</v>
      </c>
      <c r="S14" s="79">
        <v>0</v>
      </c>
      <c r="T14" s="79">
        <v>3</v>
      </c>
      <c r="U14" s="65">
        <f t="shared" si="4"/>
        <v>-3</v>
      </c>
      <c r="V14" s="196" t="s">
        <v>4</v>
      </c>
      <c r="W14" s="67">
        <f>'１２月'!D14</f>
        <v>2139</v>
      </c>
      <c r="X14" s="212">
        <f>'１２月'!F14:F15</f>
        <v>1700</v>
      </c>
    </row>
    <row r="15" spans="1:24" ht="22.5" customHeight="1" x14ac:dyDescent="0.15">
      <c r="A15" s="216"/>
      <c r="B15" s="221"/>
      <c r="C15" s="60" t="s">
        <v>11</v>
      </c>
      <c r="D15" s="64">
        <f t="shared" si="2"/>
        <v>2282</v>
      </c>
      <c r="E15" s="78">
        <f t="shared" si="5"/>
        <v>-1</v>
      </c>
      <c r="F15" s="218"/>
      <c r="G15" s="215"/>
      <c r="H15" s="79">
        <v>4</v>
      </c>
      <c r="I15" s="79">
        <v>0</v>
      </c>
      <c r="J15" s="79">
        <v>1</v>
      </c>
      <c r="K15" s="79">
        <v>0</v>
      </c>
      <c r="L15" s="83">
        <f t="shared" si="0"/>
        <v>1</v>
      </c>
      <c r="M15" s="79">
        <v>4</v>
      </c>
      <c r="N15" s="79">
        <v>0</v>
      </c>
      <c r="O15" s="79">
        <v>1</v>
      </c>
      <c r="P15" s="79">
        <v>0</v>
      </c>
      <c r="Q15" s="83">
        <f t="shared" si="1"/>
        <v>1</v>
      </c>
      <c r="R15" s="78">
        <f t="shared" si="3"/>
        <v>0</v>
      </c>
      <c r="S15" s="79">
        <v>0</v>
      </c>
      <c r="T15" s="79">
        <v>1</v>
      </c>
      <c r="U15" s="65">
        <f t="shared" si="4"/>
        <v>-1</v>
      </c>
      <c r="V15" s="196"/>
      <c r="W15" s="67">
        <f>'１２月'!D15</f>
        <v>2283</v>
      </c>
      <c r="X15" s="213"/>
    </row>
    <row r="16" spans="1:24" ht="22.5" customHeight="1" x14ac:dyDescent="0.15">
      <c r="A16" s="216" t="s">
        <v>5</v>
      </c>
      <c r="B16" s="222">
        <f>SUM(D16+D17)</f>
        <v>2609</v>
      </c>
      <c r="C16" s="60" t="s">
        <v>10</v>
      </c>
      <c r="D16" s="64">
        <f t="shared" si="2"/>
        <v>1277</v>
      </c>
      <c r="E16" s="78">
        <f t="shared" si="5"/>
        <v>1</v>
      </c>
      <c r="F16" s="217">
        <f t="shared" ref="F16" si="9">X16+G16</f>
        <v>1347</v>
      </c>
      <c r="G16" s="215">
        <v>8</v>
      </c>
      <c r="H16" s="79">
        <v>1</v>
      </c>
      <c r="I16" s="79">
        <v>3</v>
      </c>
      <c r="J16" s="79">
        <v>6</v>
      </c>
      <c r="K16" s="79">
        <v>0</v>
      </c>
      <c r="L16" s="83">
        <f t="shared" si="0"/>
        <v>9</v>
      </c>
      <c r="M16" s="79">
        <v>1</v>
      </c>
      <c r="N16" s="79">
        <v>0</v>
      </c>
      <c r="O16" s="79">
        <v>6</v>
      </c>
      <c r="P16" s="79">
        <v>0</v>
      </c>
      <c r="Q16" s="83">
        <f t="shared" si="1"/>
        <v>6</v>
      </c>
      <c r="R16" s="78">
        <f t="shared" si="3"/>
        <v>3</v>
      </c>
      <c r="S16" s="79">
        <v>0</v>
      </c>
      <c r="T16" s="79">
        <v>2</v>
      </c>
      <c r="U16" s="65">
        <f t="shared" si="4"/>
        <v>-2</v>
      </c>
      <c r="V16" s="196" t="s">
        <v>5</v>
      </c>
      <c r="W16" s="67">
        <f>'１２月'!D16</f>
        <v>1276</v>
      </c>
      <c r="X16" s="212">
        <f>'１２月'!F16:F17</f>
        <v>1339</v>
      </c>
    </row>
    <row r="17" spans="1:24" ht="22.5" customHeight="1" x14ac:dyDescent="0.15">
      <c r="A17" s="216"/>
      <c r="B17" s="221"/>
      <c r="C17" s="60" t="s">
        <v>11</v>
      </c>
      <c r="D17" s="64">
        <f t="shared" si="2"/>
        <v>1332</v>
      </c>
      <c r="E17" s="78">
        <f t="shared" si="5"/>
        <v>-1</v>
      </c>
      <c r="F17" s="218"/>
      <c r="G17" s="215"/>
      <c r="H17" s="79">
        <v>5</v>
      </c>
      <c r="I17" s="79">
        <v>3</v>
      </c>
      <c r="J17" s="79">
        <v>1</v>
      </c>
      <c r="K17" s="79">
        <v>0</v>
      </c>
      <c r="L17" s="83">
        <f t="shared" si="0"/>
        <v>4</v>
      </c>
      <c r="M17" s="79">
        <v>3</v>
      </c>
      <c r="N17" s="79">
        <v>3</v>
      </c>
      <c r="O17" s="79">
        <v>1</v>
      </c>
      <c r="P17" s="79">
        <v>0</v>
      </c>
      <c r="Q17" s="83">
        <f t="shared" si="1"/>
        <v>4</v>
      </c>
      <c r="R17" s="78">
        <f t="shared" si="3"/>
        <v>0</v>
      </c>
      <c r="S17" s="79">
        <v>0</v>
      </c>
      <c r="T17" s="79">
        <v>3</v>
      </c>
      <c r="U17" s="65">
        <f t="shared" si="4"/>
        <v>-3</v>
      </c>
      <c r="V17" s="196"/>
      <c r="W17" s="67">
        <f>'１２月'!D17</f>
        <v>1333</v>
      </c>
      <c r="X17" s="213"/>
    </row>
    <row r="18" spans="1:24" ht="22.5" customHeight="1" x14ac:dyDescent="0.15">
      <c r="A18" s="216" t="s">
        <v>6</v>
      </c>
      <c r="B18" s="222">
        <f>SUM(D18+D19)</f>
        <v>619</v>
      </c>
      <c r="C18" s="60" t="s">
        <v>10</v>
      </c>
      <c r="D18" s="64">
        <f t="shared" si="2"/>
        <v>311</v>
      </c>
      <c r="E18" s="78">
        <f t="shared" si="5"/>
        <v>-2</v>
      </c>
      <c r="F18" s="217">
        <f t="shared" ref="F18" si="10">X18+G18</f>
        <v>318</v>
      </c>
      <c r="G18" s="215">
        <v>-3</v>
      </c>
      <c r="H18" s="79">
        <v>0</v>
      </c>
      <c r="I18" s="79">
        <v>1</v>
      </c>
      <c r="J18" s="79">
        <v>0</v>
      </c>
      <c r="K18" s="79">
        <v>0</v>
      </c>
      <c r="L18" s="83">
        <f t="shared" si="0"/>
        <v>1</v>
      </c>
      <c r="M18" s="79">
        <v>0</v>
      </c>
      <c r="N18" s="79">
        <v>1</v>
      </c>
      <c r="O18" s="79">
        <v>1</v>
      </c>
      <c r="P18" s="79">
        <v>0</v>
      </c>
      <c r="Q18" s="83">
        <f t="shared" si="1"/>
        <v>2</v>
      </c>
      <c r="R18" s="78">
        <f t="shared" si="3"/>
        <v>-1</v>
      </c>
      <c r="S18" s="79">
        <v>0</v>
      </c>
      <c r="T18" s="79">
        <v>1</v>
      </c>
      <c r="U18" s="65">
        <f t="shared" si="4"/>
        <v>-1</v>
      </c>
      <c r="V18" s="196" t="s">
        <v>6</v>
      </c>
      <c r="W18" s="67">
        <f>'１２月'!D18</f>
        <v>313</v>
      </c>
      <c r="X18" s="212">
        <f>'１２月'!F18:F19</f>
        <v>321</v>
      </c>
    </row>
    <row r="19" spans="1:24" ht="22.5" customHeight="1" x14ac:dyDescent="0.15">
      <c r="A19" s="216"/>
      <c r="B19" s="221"/>
      <c r="C19" s="60" t="s">
        <v>11</v>
      </c>
      <c r="D19" s="64">
        <f t="shared" si="2"/>
        <v>308</v>
      </c>
      <c r="E19" s="78">
        <f t="shared" si="5"/>
        <v>-3</v>
      </c>
      <c r="F19" s="218"/>
      <c r="G19" s="215"/>
      <c r="H19" s="79">
        <v>0</v>
      </c>
      <c r="I19" s="79">
        <v>0</v>
      </c>
      <c r="J19" s="79">
        <v>1</v>
      </c>
      <c r="K19" s="79">
        <v>0</v>
      </c>
      <c r="L19" s="83">
        <f t="shared" si="0"/>
        <v>1</v>
      </c>
      <c r="M19" s="79">
        <v>2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1</v>
      </c>
      <c r="S19" s="79">
        <v>0</v>
      </c>
      <c r="T19" s="79">
        <v>2</v>
      </c>
      <c r="U19" s="65">
        <f t="shared" si="4"/>
        <v>-2</v>
      </c>
      <c r="V19" s="196"/>
      <c r="W19" s="67">
        <f>'１２月'!D19</f>
        <v>311</v>
      </c>
      <c r="X19" s="213"/>
    </row>
    <row r="20" spans="1:24" ht="22.5" customHeight="1" x14ac:dyDescent="0.15">
      <c r="A20" s="216" t="s">
        <v>7</v>
      </c>
      <c r="B20" s="222">
        <f>SUM(D20+D21)</f>
        <v>710</v>
      </c>
      <c r="C20" s="60" t="s">
        <v>10</v>
      </c>
      <c r="D20" s="64">
        <f t="shared" si="2"/>
        <v>323</v>
      </c>
      <c r="E20" s="78">
        <f t="shared" si="5"/>
        <v>0</v>
      </c>
      <c r="F20" s="217">
        <f t="shared" ref="F20" si="11">X20+G20</f>
        <v>371</v>
      </c>
      <c r="G20" s="215">
        <v>3</v>
      </c>
      <c r="H20" s="79">
        <v>0</v>
      </c>
      <c r="I20" s="79">
        <v>1</v>
      </c>
      <c r="J20" s="79">
        <v>2</v>
      </c>
      <c r="K20" s="79">
        <v>0</v>
      </c>
      <c r="L20" s="83">
        <f t="shared" si="0"/>
        <v>3</v>
      </c>
      <c r="M20" s="79">
        <v>0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3</v>
      </c>
      <c r="S20" s="79">
        <v>0</v>
      </c>
      <c r="T20" s="79">
        <v>3</v>
      </c>
      <c r="U20" s="65">
        <f t="shared" si="4"/>
        <v>-3</v>
      </c>
      <c r="V20" s="196" t="s">
        <v>7</v>
      </c>
      <c r="W20" s="67">
        <f>'１２月'!D20</f>
        <v>323</v>
      </c>
      <c r="X20" s="212">
        <f>'１２月'!F20:F21</f>
        <v>368</v>
      </c>
    </row>
    <row r="21" spans="1:24" ht="22.5" customHeight="1" x14ac:dyDescent="0.15">
      <c r="A21" s="216"/>
      <c r="B21" s="221"/>
      <c r="C21" s="60" t="s">
        <v>11</v>
      </c>
      <c r="D21" s="64">
        <f t="shared" si="2"/>
        <v>387</v>
      </c>
      <c r="E21" s="78">
        <f t="shared" si="5"/>
        <v>2</v>
      </c>
      <c r="F21" s="218"/>
      <c r="G21" s="215"/>
      <c r="H21" s="79">
        <v>0</v>
      </c>
      <c r="I21" s="79">
        <v>0</v>
      </c>
      <c r="J21" s="79">
        <v>3</v>
      </c>
      <c r="K21" s="79">
        <v>0</v>
      </c>
      <c r="L21" s="83">
        <f t="shared" si="0"/>
        <v>3</v>
      </c>
      <c r="M21" s="79">
        <v>0</v>
      </c>
      <c r="N21" s="79">
        <v>0</v>
      </c>
      <c r="O21" s="79">
        <v>1</v>
      </c>
      <c r="P21" s="79">
        <v>0</v>
      </c>
      <c r="Q21" s="83">
        <f t="shared" si="1"/>
        <v>1</v>
      </c>
      <c r="R21" s="78">
        <f t="shared" si="3"/>
        <v>2</v>
      </c>
      <c r="S21" s="79">
        <v>0</v>
      </c>
      <c r="T21" s="79">
        <v>0</v>
      </c>
      <c r="U21" s="65">
        <f t="shared" si="4"/>
        <v>0</v>
      </c>
      <c r="V21" s="196"/>
      <c r="W21" s="67">
        <f>'１２月'!D21</f>
        <v>385</v>
      </c>
      <c r="X21" s="213"/>
    </row>
    <row r="22" spans="1:24" ht="22.5" customHeight="1" x14ac:dyDescent="0.15">
      <c r="A22" s="216" t="s">
        <v>8</v>
      </c>
      <c r="B22" s="222">
        <f>SUM(D22+D23)</f>
        <v>3624</v>
      </c>
      <c r="C22" s="60" t="s">
        <v>10</v>
      </c>
      <c r="D22" s="64">
        <f t="shared" si="2"/>
        <v>1657</v>
      </c>
      <c r="E22" s="78">
        <f t="shared" si="5"/>
        <v>-1</v>
      </c>
      <c r="F22" s="217">
        <f t="shared" ref="F22" si="12">X22+G22</f>
        <v>1511</v>
      </c>
      <c r="G22" s="215">
        <v>0</v>
      </c>
      <c r="H22" s="79">
        <v>5</v>
      </c>
      <c r="I22" s="79">
        <v>0</v>
      </c>
      <c r="J22" s="79">
        <v>4</v>
      </c>
      <c r="K22" s="79">
        <v>0</v>
      </c>
      <c r="L22" s="83">
        <f t="shared" si="0"/>
        <v>4</v>
      </c>
      <c r="M22" s="79">
        <v>6</v>
      </c>
      <c r="N22" s="79">
        <v>1</v>
      </c>
      <c r="O22" s="79">
        <v>1</v>
      </c>
      <c r="P22" s="79">
        <v>0</v>
      </c>
      <c r="Q22" s="83">
        <f t="shared" si="1"/>
        <v>2</v>
      </c>
      <c r="R22" s="78">
        <f t="shared" si="3"/>
        <v>2</v>
      </c>
      <c r="S22" s="79">
        <v>0</v>
      </c>
      <c r="T22" s="79">
        <v>2</v>
      </c>
      <c r="U22" s="65">
        <f t="shared" si="4"/>
        <v>-2</v>
      </c>
      <c r="V22" s="196" t="s">
        <v>8</v>
      </c>
      <c r="W22" s="67">
        <f>'１２月'!D22</f>
        <v>1658</v>
      </c>
      <c r="X22" s="212">
        <f>'１２月'!F22:F23</f>
        <v>1511</v>
      </c>
    </row>
    <row r="23" spans="1:24" ht="22.5" customHeight="1" x14ac:dyDescent="0.15">
      <c r="A23" s="216"/>
      <c r="B23" s="221"/>
      <c r="C23" s="60" t="s">
        <v>11</v>
      </c>
      <c r="D23" s="64">
        <f t="shared" si="2"/>
        <v>1967</v>
      </c>
      <c r="E23" s="78">
        <f t="shared" si="5"/>
        <v>-2</v>
      </c>
      <c r="F23" s="218"/>
      <c r="G23" s="215"/>
      <c r="H23" s="79">
        <v>6</v>
      </c>
      <c r="I23" s="79">
        <v>1</v>
      </c>
      <c r="J23" s="79">
        <v>0</v>
      </c>
      <c r="K23" s="79">
        <v>0</v>
      </c>
      <c r="L23" s="83">
        <f t="shared" si="0"/>
        <v>1</v>
      </c>
      <c r="M23" s="79">
        <v>5</v>
      </c>
      <c r="N23" s="79">
        <v>0</v>
      </c>
      <c r="O23" s="79">
        <v>1</v>
      </c>
      <c r="P23" s="79">
        <v>0</v>
      </c>
      <c r="Q23" s="83">
        <f t="shared" si="1"/>
        <v>1</v>
      </c>
      <c r="R23" s="78">
        <f t="shared" si="3"/>
        <v>0</v>
      </c>
      <c r="S23" s="79">
        <v>1</v>
      </c>
      <c r="T23" s="79">
        <v>4</v>
      </c>
      <c r="U23" s="65">
        <f t="shared" si="4"/>
        <v>-3</v>
      </c>
      <c r="V23" s="196"/>
      <c r="W23" s="67">
        <f>'１２月'!D23</f>
        <v>1969</v>
      </c>
      <c r="X23" s="213"/>
    </row>
    <row r="24" spans="1:24" ht="22.5" customHeight="1" x14ac:dyDescent="0.15">
      <c r="A24" s="216" t="s">
        <v>9</v>
      </c>
      <c r="B24" s="222">
        <f>SUM(D24+D25)</f>
        <v>8005</v>
      </c>
      <c r="C24" s="60" t="s">
        <v>10</v>
      </c>
      <c r="D24" s="64">
        <f t="shared" si="2"/>
        <v>3851</v>
      </c>
      <c r="E24" s="78">
        <f t="shared" si="5"/>
        <v>-9</v>
      </c>
      <c r="F24" s="217">
        <f t="shared" ref="F24" si="13">X24+G24</f>
        <v>3604</v>
      </c>
      <c r="G24" s="215">
        <v>-8</v>
      </c>
      <c r="H24" s="79">
        <v>16</v>
      </c>
      <c r="I24" s="79">
        <v>0</v>
      </c>
      <c r="J24" s="79">
        <v>34</v>
      </c>
      <c r="K24" s="79">
        <v>0</v>
      </c>
      <c r="L24" s="83">
        <f t="shared" si="0"/>
        <v>34</v>
      </c>
      <c r="M24" s="79">
        <v>19</v>
      </c>
      <c r="N24" s="79">
        <v>4</v>
      </c>
      <c r="O24" s="79">
        <v>7</v>
      </c>
      <c r="P24" s="79">
        <v>21</v>
      </c>
      <c r="Q24" s="83">
        <f t="shared" si="1"/>
        <v>32</v>
      </c>
      <c r="R24" s="78">
        <f t="shared" si="3"/>
        <v>2</v>
      </c>
      <c r="S24" s="79">
        <v>0</v>
      </c>
      <c r="T24" s="79">
        <v>8</v>
      </c>
      <c r="U24" s="65">
        <f t="shared" si="4"/>
        <v>-8</v>
      </c>
      <c r="V24" s="196" t="s">
        <v>9</v>
      </c>
      <c r="W24" s="67">
        <f>'１２月'!D24</f>
        <v>3860</v>
      </c>
      <c r="X24" s="212">
        <f>'１２月'!F24:F25</f>
        <v>3612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2"/>
        <v>4154</v>
      </c>
      <c r="E25" s="80">
        <f t="shared" si="5"/>
        <v>-16</v>
      </c>
      <c r="F25" s="232"/>
      <c r="G25" s="231"/>
      <c r="H25" s="81">
        <v>17</v>
      </c>
      <c r="I25" s="81">
        <v>0</v>
      </c>
      <c r="J25" s="81">
        <v>5</v>
      </c>
      <c r="K25" s="81">
        <v>0</v>
      </c>
      <c r="L25" s="70">
        <f t="shared" si="0"/>
        <v>5</v>
      </c>
      <c r="M25" s="81">
        <v>19</v>
      </c>
      <c r="N25" s="81">
        <v>9</v>
      </c>
      <c r="O25" s="81">
        <v>4</v>
      </c>
      <c r="P25" s="81">
        <v>0</v>
      </c>
      <c r="Q25" s="70">
        <f t="shared" si="1"/>
        <v>13</v>
      </c>
      <c r="R25" s="80">
        <f t="shared" si="3"/>
        <v>-8</v>
      </c>
      <c r="S25" s="81">
        <v>1</v>
      </c>
      <c r="T25" s="81">
        <v>7</v>
      </c>
      <c r="U25" s="71">
        <f t="shared" si="4"/>
        <v>-6</v>
      </c>
      <c r="V25" s="203"/>
      <c r="W25" s="72">
        <f>'１２月'!D25</f>
        <v>4170</v>
      </c>
      <c r="X25" s="214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G8" sqref="G8:G9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76"/>
      <c r="G1" s="3"/>
    </row>
    <row r="2" spans="1:24" ht="22.5" customHeight="1" thickBot="1" x14ac:dyDescent="0.2">
      <c r="B2" s="240" t="s">
        <v>97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2.2011851015801356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46806</v>
      </c>
      <c r="C6" s="57" t="s">
        <v>10</v>
      </c>
      <c r="D6" s="82">
        <f>SUMIF(C8:C44,"男",D8:D44)</f>
        <v>22034</v>
      </c>
      <c r="E6" s="78">
        <f>H6+I6+J6+K6-M6-N6-O6-P6+S6-T6</f>
        <v>-73</v>
      </c>
      <c r="F6" s="228">
        <f>X6+G6</f>
        <v>21264</v>
      </c>
      <c r="G6" s="228">
        <f>SUM(G8:G25)</f>
        <v>-56</v>
      </c>
      <c r="H6" s="82">
        <f>SUMIF(C8:C44,"男",H8:H44)</f>
        <v>62</v>
      </c>
      <c r="I6" s="82">
        <f>SUMIF(C8:C44,"男",I8:I44)</f>
        <v>8</v>
      </c>
      <c r="J6" s="82">
        <f>SUMIF(C8:C44,"男",J8:J44)</f>
        <v>24</v>
      </c>
      <c r="K6" s="82">
        <f>SUMIF(C8:C44,"男",K8:K44)</f>
        <v>0</v>
      </c>
      <c r="L6" s="82">
        <f>SUM(I6:K6)</f>
        <v>32</v>
      </c>
      <c r="M6" s="82">
        <f>SUMIF(C8:C44,"男",M8:M44)</f>
        <v>62</v>
      </c>
      <c r="N6" s="82">
        <f>SUMIF(C8:C44,"男",N8:N44)</f>
        <v>14</v>
      </c>
      <c r="O6" s="82">
        <f>SUMIF(C8:C44,"男",O8:O44)</f>
        <v>17</v>
      </c>
      <c r="P6" s="82">
        <f>SUMIF(C8:C44,"男",P8:P44)</f>
        <v>0</v>
      </c>
      <c r="Q6" s="82">
        <f>SUM(N6:P6)</f>
        <v>31</v>
      </c>
      <c r="R6" s="82">
        <f>SUM(L6-Q6)</f>
        <v>1</v>
      </c>
      <c r="S6" s="82">
        <f>SUMIF(C8:C44,"男",S8:S44)</f>
        <v>6</v>
      </c>
      <c r="T6" s="82">
        <f>SUMIF(C8:C44,"男",T8:T44)</f>
        <v>80</v>
      </c>
      <c r="U6" s="58">
        <f>SUM(S6-T6)</f>
        <v>-74</v>
      </c>
      <c r="V6" s="200" t="s">
        <v>0</v>
      </c>
      <c r="W6" s="59">
        <f>SUMIF(C8:C25,"男",W8:W25)</f>
        <v>22107</v>
      </c>
      <c r="X6" s="210">
        <f>SUM(X8:X25)</f>
        <v>21320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24772</v>
      </c>
      <c r="E7" s="78">
        <f>H7+I7+J7+K7-M7-N7-O7-P7+S7-T7</f>
        <v>-63</v>
      </c>
      <c r="F7" s="229"/>
      <c r="G7" s="229"/>
      <c r="H7" s="83">
        <f>SUMIF(C8:C45,"女",H8:H45)</f>
        <v>67</v>
      </c>
      <c r="I7" s="83">
        <f>SUMIF(C8:C45,"女",I8:I45)</f>
        <v>10</v>
      </c>
      <c r="J7" s="83">
        <f>SUMIF(C8:C45,"女",J8:J45)</f>
        <v>17</v>
      </c>
      <c r="K7" s="83">
        <f>SUMIF(C8:C45,"女",K8:K45)</f>
        <v>0</v>
      </c>
      <c r="L7" s="83">
        <f t="shared" ref="L7:L25" si="0">SUM(I7:K7)</f>
        <v>27</v>
      </c>
      <c r="M7" s="83">
        <f>SUMIF(C8:C45,"女",M8:M45)</f>
        <v>67</v>
      </c>
      <c r="N7" s="83">
        <f>SUMIF(C8:C45,"女",N8:N45)</f>
        <v>11</v>
      </c>
      <c r="O7" s="83">
        <f>SUMIF(C8:C45,"女",O8:O45)</f>
        <v>21</v>
      </c>
      <c r="P7" s="83">
        <f>SUMIF(C8:C45,"女",P8:P45)</f>
        <v>1</v>
      </c>
      <c r="Q7" s="83">
        <f t="shared" ref="Q7:Q25" si="1">SUM(N7:P7)</f>
        <v>33</v>
      </c>
      <c r="R7" s="78">
        <f>SUM(L7-Q7)</f>
        <v>-6</v>
      </c>
      <c r="S7" s="78">
        <f>SUMIF(C8:C45,"女",S8:S45)</f>
        <v>13</v>
      </c>
      <c r="T7" s="78">
        <f>SUMIF(C8:C44,"女",T8:T45)</f>
        <v>70</v>
      </c>
      <c r="U7" s="61">
        <f>SUM(S7-T7)</f>
        <v>-57</v>
      </c>
      <c r="V7" s="201"/>
      <c r="W7" s="62">
        <f>SUMIF(C8:C25,"女",W8:W25)</f>
        <v>24835</v>
      </c>
      <c r="X7" s="211"/>
    </row>
    <row r="8" spans="1:24" ht="22.5" customHeight="1" x14ac:dyDescent="0.15">
      <c r="A8" s="225" t="s">
        <v>1</v>
      </c>
      <c r="B8" s="222">
        <f>SUM(D8+D9)</f>
        <v>5147</v>
      </c>
      <c r="C8" s="63" t="s">
        <v>10</v>
      </c>
      <c r="D8" s="64">
        <f>E8+W8</f>
        <v>2344</v>
      </c>
      <c r="E8" s="78">
        <f>H8+I8+J8+K8-M8-N8-O8-P8+S8-T8</f>
        <v>-7</v>
      </c>
      <c r="F8" s="230">
        <f>X8+G8</f>
        <v>2209</v>
      </c>
      <c r="G8" s="227">
        <v>0</v>
      </c>
      <c r="H8" s="84">
        <v>3</v>
      </c>
      <c r="I8" s="84">
        <v>2</v>
      </c>
      <c r="J8" s="84">
        <v>2</v>
      </c>
      <c r="K8" s="84">
        <v>0</v>
      </c>
      <c r="L8" s="78">
        <f t="shared" si="0"/>
        <v>4</v>
      </c>
      <c r="M8" s="84">
        <v>3</v>
      </c>
      <c r="N8" s="84">
        <v>1</v>
      </c>
      <c r="O8" s="84">
        <v>0</v>
      </c>
      <c r="P8" s="84">
        <v>0</v>
      </c>
      <c r="Q8" s="78">
        <f t="shared" si="1"/>
        <v>1</v>
      </c>
      <c r="R8" s="78">
        <f>SUM(L8-Q8)</f>
        <v>3</v>
      </c>
      <c r="S8" s="84">
        <v>0</v>
      </c>
      <c r="T8" s="84">
        <v>10</v>
      </c>
      <c r="U8" s="65">
        <f>SUM(S8-T8)</f>
        <v>-10</v>
      </c>
      <c r="V8" s="202" t="s">
        <v>1</v>
      </c>
      <c r="W8" s="66">
        <f>'１月'!D8</f>
        <v>2351</v>
      </c>
      <c r="X8" s="213">
        <f>'１月'!F8:F9</f>
        <v>2209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2">E9+W9</f>
        <v>2803</v>
      </c>
      <c r="E9" s="78">
        <f>H9+I9+J9+K9-M9-N9-O9-P9+S9-T9</f>
        <v>0</v>
      </c>
      <c r="F9" s="218"/>
      <c r="G9" s="215"/>
      <c r="H9" s="79">
        <v>6</v>
      </c>
      <c r="I9" s="79">
        <v>0</v>
      </c>
      <c r="J9" s="79">
        <v>2</v>
      </c>
      <c r="K9" s="79">
        <v>0</v>
      </c>
      <c r="L9" s="83">
        <f>SUM(I9:K9)</f>
        <v>2</v>
      </c>
      <c r="M9" s="79">
        <v>3</v>
      </c>
      <c r="N9" s="79">
        <v>1</v>
      </c>
      <c r="O9" s="79">
        <v>2</v>
      </c>
      <c r="P9" s="79">
        <v>0</v>
      </c>
      <c r="Q9" s="83">
        <f t="shared" si="1"/>
        <v>3</v>
      </c>
      <c r="R9" s="78">
        <f t="shared" ref="R9:R25" si="3">SUM(L9-Q9)</f>
        <v>-1</v>
      </c>
      <c r="S9" s="79">
        <v>3</v>
      </c>
      <c r="T9" s="79">
        <v>5</v>
      </c>
      <c r="U9" s="65">
        <f t="shared" ref="U9:U25" si="4">SUM(S9-T9)</f>
        <v>-2</v>
      </c>
      <c r="V9" s="196"/>
      <c r="W9" s="66">
        <f>'１月'!D9</f>
        <v>2803</v>
      </c>
      <c r="X9" s="260"/>
    </row>
    <row r="10" spans="1:24" ht="22.5" customHeight="1" x14ac:dyDescent="0.15">
      <c r="A10" s="216" t="s">
        <v>2</v>
      </c>
      <c r="B10" s="222">
        <f>SUM(D10+D11)</f>
        <v>17539</v>
      </c>
      <c r="C10" s="60" t="s">
        <v>10</v>
      </c>
      <c r="D10" s="64">
        <f t="shared" si="2"/>
        <v>8222</v>
      </c>
      <c r="E10" s="78">
        <f t="shared" ref="E10:E25" si="5">H10+I10+J10+K10-M10-N10-O10-P10+S10-T10</f>
        <v>-14</v>
      </c>
      <c r="F10" s="217">
        <f>X10+G10</f>
        <v>8036</v>
      </c>
      <c r="G10" s="215">
        <v>-12</v>
      </c>
      <c r="H10" s="79">
        <v>29</v>
      </c>
      <c r="I10" s="79">
        <v>2</v>
      </c>
      <c r="J10" s="79">
        <v>7</v>
      </c>
      <c r="K10" s="79">
        <v>0</v>
      </c>
      <c r="L10" s="83">
        <f t="shared" si="0"/>
        <v>9</v>
      </c>
      <c r="M10" s="79">
        <v>22</v>
      </c>
      <c r="N10" s="79">
        <v>5</v>
      </c>
      <c r="O10" s="79">
        <v>9</v>
      </c>
      <c r="P10" s="79">
        <v>0</v>
      </c>
      <c r="Q10" s="83">
        <f t="shared" si="1"/>
        <v>14</v>
      </c>
      <c r="R10" s="78">
        <f t="shared" si="3"/>
        <v>-5</v>
      </c>
      <c r="S10" s="79">
        <v>3</v>
      </c>
      <c r="T10" s="79">
        <v>19</v>
      </c>
      <c r="U10" s="65">
        <f t="shared" si="4"/>
        <v>-16</v>
      </c>
      <c r="V10" s="196" t="s">
        <v>2</v>
      </c>
      <c r="W10" s="67">
        <f>'１月'!D10</f>
        <v>8236</v>
      </c>
      <c r="X10" s="212">
        <f>'１月'!F10:F11</f>
        <v>8048</v>
      </c>
    </row>
    <row r="11" spans="1:24" ht="22.5" customHeight="1" x14ac:dyDescent="0.15">
      <c r="A11" s="216"/>
      <c r="B11" s="221"/>
      <c r="C11" s="60" t="s">
        <v>11</v>
      </c>
      <c r="D11" s="64">
        <f t="shared" si="2"/>
        <v>9317</v>
      </c>
      <c r="E11" s="78">
        <f t="shared" si="5"/>
        <v>-8</v>
      </c>
      <c r="F11" s="218"/>
      <c r="G11" s="215"/>
      <c r="H11" s="79">
        <v>30</v>
      </c>
      <c r="I11" s="79">
        <v>6</v>
      </c>
      <c r="J11" s="79">
        <v>8</v>
      </c>
      <c r="K11" s="79">
        <v>0</v>
      </c>
      <c r="L11" s="83">
        <f t="shared" si="0"/>
        <v>14</v>
      </c>
      <c r="M11" s="79">
        <v>29</v>
      </c>
      <c r="N11" s="79">
        <v>4</v>
      </c>
      <c r="O11" s="79">
        <v>6</v>
      </c>
      <c r="P11" s="79">
        <v>0</v>
      </c>
      <c r="Q11" s="83">
        <f t="shared" si="1"/>
        <v>10</v>
      </c>
      <c r="R11" s="78">
        <f t="shared" si="3"/>
        <v>4</v>
      </c>
      <c r="S11" s="79">
        <v>4</v>
      </c>
      <c r="T11" s="79">
        <v>17</v>
      </c>
      <c r="U11" s="65">
        <f t="shared" si="4"/>
        <v>-13</v>
      </c>
      <c r="V11" s="196"/>
      <c r="W11" s="67">
        <f>'１月'!D11</f>
        <v>9325</v>
      </c>
      <c r="X11" s="213"/>
    </row>
    <row r="12" spans="1:24" ht="22.5" customHeight="1" x14ac:dyDescent="0.15">
      <c r="A12" s="216" t="s">
        <v>3</v>
      </c>
      <c r="B12" s="222">
        <f>SUM(D12+D13)</f>
        <v>4211</v>
      </c>
      <c r="C12" s="60" t="s">
        <v>10</v>
      </c>
      <c r="D12" s="64">
        <f t="shared" si="2"/>
        <v>1955</v>
      </c>
      <c r="E12" s="78">
        <f t="shared" si="5"/>
        <v>-11</v>
      </c>
      <c r="F12" s="217">
        <f>X12+G12</f>
        <v>2206</v>
      </c>
      <c r="G12" s="215">
        <v>-9</v>
      </c>
      <c r="H12" s="79">
        <v>6</v>
      </c>
      <c r="I12" s="79">
        <v>1</v>
      </c>
      <c r="J12" s="79">
        <v>3</v>
      </c>
      <c r="K12" s="79">
        <v>0</v>
      </c>
      <c r="L12" s="83">
        <f t="shared" si="0"/>
        <v>4</v>
      </c>
      <c r="M12" s="79">
        <v>10</v>
      </c>
      <c r="N12" s="79">
        <v>1</v>
      </c>
      <c r="O12" s="79">
        <v>0</v>
      </c>
      <c r="P12" s="79">
        <v>0</v>
      </c>
      <c r="Q12" s="83">
        <f t="shared" si="1"/>
        <v>1</v>
      </c>
      <c r="R12" s="78">
        <f t="shared" si="3"/>
        <v>3</v>
      </c>
      <c r="S12" s="79">
        <v>1</v>
      </c>
      <c r="T12" s="79">
        <v>11</v>
      </c>
      <c r="U12" s="65">
        <f t="shared" si="4"/>
        <v>-10</v>
      </c>
      <c r="V12" s="196" t="s">
        <v>3</v>
      </c>
      <c r="W12" s="67">
        <f>'１月'!D12</f>
        <v>1966</v>
      </c>
      <c r="X12" s="212">
        <f>'１月'!F12:F13</f>
        <v>2215</v>
      </c>
    </row>
    <row r="13" spans="1:24" ht="22.5" customHeight="1" x14ac:dyDescent="0.15">
      <c r="A13" s="216"/>
      <c r="B13" s="221"/>
      <c r="C13" s="60" t="s">
        <v>11</v>
      </c>
      <c r="D13" s="64">
        <f t="shared" si="2"/>
        <v>2256</v>
      </c>
      <c r="E13" s="78">
        <f t="shared" si="5"/>
        <v>-21</v>
      </c>
      <c r="F13" s="218"/>
      <c r="G13" s="215"/>
      <c r="H13" s="79">
        <v>2</v>
      </c>
      <c r="I13" s="79">
        <v>0</v>
      </c>
      <c r="J13" s="79">
        <v>0</v>
      </c>
      <c r="K13" s="79">
        <v>0</v>
      </c>
      <c r="L13" s="83">
        <f t="shared" si="0"/>
        <v>0</v>
      </c>
      <c r="M13" s="79">
        <v>10</v>
      </c>
      <c r="N13" s="79">
        <v>0</v>
      </c>
      <c r="O13" s="79">
        <v>5</v>
      </c>
      <c r="P13" s="79">
        <v>0</v>
      </c>
      <c r="Q13" s="83">
        <f t="shared" si="1"/>
        <v>5</v>
      </c>
      <c r="R13" s="78">
        <f t="shared" si="3"/>
        <v>-5</v>
      </c>
      <c r="S13" s="79">
        <v>2</v>
      </c>
      <c r="T13" s="79">
        <v>10</v>
      </c>
      <c r="U13" s="65">
        <f t="shared" si="4"/>
        <v>-8</v>
      </c>
      <c r="V13" s="196"/>
      <c r="W13" s="67">
        <f>'１月'!D13</f>
        <v>2277</v>
      </c>
      <c r="X13" s="213"/>
    </row>
    <row r="14" spans="1:24" ht="22.5" customHeight="1" x14ac:dyDescent="0.15">
      <c r="A14" s="216" t="s">
        <v>4</v>
      </c>
      <c r="B14" s="222">
        <f>SUM(D14+D15)</f>
        <v>4396</v>
      </c>
      <c r="C14" s="60" t="s">
        <v>10</v>
      </c>
      <c r="D14" s="64">
        <f t="shared" si="2"/>
        <v>2127</v>
      </c>
      <c r="E14" s="78">
        <f t="shared" si="5"/>
        <v>-8</v>
      </c>
      <c r="F14" s="217">
        <f>X14+G14</f>
        <v>1690</v>
      </c>
      <c r="G14" s="215">
        <v>-7</v>
      </c>
      <c r="H14" s="79">
        <v>1</v>
      </c>
      <c r="I14" s="79">
        <v>1</v>
      </c>
      <c r="J14" s="79">
        <v>1</v>
      </c>
      <c r="K14" s="79">
        <v>0</v>
      </c>
      <c r="L14" s="83">
        <f t="shared" si="0"/>
        <v>2</v>
      </c>
      <c r="M14" s="79">
        <v>4</v>
      </c>
      <c r="N14" s="79">
        <v>1</v>
      </c>
      <c r="O14" s="79">
        <v>2</v>
      </c>
      <c r="P14" s="79">
        <v>0</v>
      </c>
      <c r="Q14" s="83">
        <f t="shared" si="1"/>
        <v>3</v>
      </c>
      <c r="R14" s="78">
        <f t="shared" si="3"/>
        <v>-1</v>
      </c>
      <c r="S14" s="79">
        <v>0</v>
      </c>
      <c r="T14" s="79">
        <v>4</v>
      </c>
      <c r="U14" s="65">
        <f t="shared" si="4"/>
        <v>-4</v>
      </c>
      <c r="V14" s="196" t="s">
        <v>4</v>
      </c>
      <c r="W14" s="67">
        <f>'１月'!D14</f>
        <v>2135</v>
      </c>
      <c r="X14" s="212">
        <f>'１月'!F14:F15</f>
        <v>1697</v>
      </c>
    </row>
    <row r="15" spans="1:24" ht="22.5" customHeight="1" x14ac:dyDescent="0.15">
      <c r="A15" s="216"/>
      <c r="B15" s="221"/>
      <c r="C15" s="60" t="s">
        <v>11</v>
      </c>
      <c r="D15" s="64">
        <f t="shared" si="2"/>
        <v>2269</v>
      </c>
      <c r="E15" s="78">
        <f t="shared" si="5"/>
        <v>-13</v>
      </c>
      <c r="F15" s="218"/>
      <c r="G15" s="215"/>
      <c r="H15" s="79">
        <v>2</v>
      </c>
      <c r="I15" s="79">
        <v>0</v>
      </c>
      <c r="J15" s="79">
        <v>2</v>
      </c>
      <c r="K15" s="79">
        <v>0</v>
      </c>
      <c r="L15" s="83">
        <f t="shared" si="0"/>
        <v>2</v>
      </c>
      <c r="M15" s="79">
        <v>6</v>
      </c>
      <c r="N15" s="79">
        <v>3</v>
      </c>
      <c r="O15" s="79">
        <v>4</v>
      </c>
      <c r="P15" s="79">
        <v>0</v>
      </c>
      <c r="Q15" s="83">
        <f t="shared" si="1"/>
        <v>7</v>
      </c>
      <c r="R15" s="78">
        <f t="shared" si="3"/>
        <v>-5</v>
      </c>
      <c r="S15" s="79">
        <v>0</v>
      </c>
      <c r="T15" s="79">
        <v>4</v>
      </c>
      <c r="U15" s="65">
        <f t="shared" si="4"/>
        <v>-4</v>
      </c>
      <c r="V15" s="196"/>
      <c r="W15" s="67">
        <f>'１月'!D15</f>
        <v>2282</v>
      </c>
      <c r="X15" s="213"/>
    </row>
    <row r="16" spans="1:24" ht="22.5" customHeight="1" x14ac:dyDescent="0.15">
      <c r="A16" s="216" t="s">
        <v>5</v>
      </c>
      <c r="B16" s="222">
        <f>SUM(D16+D17)</f>
        <v>2595</v>
      </c>
      <c r="C16" s="60" t="s">
        <v>10</v>
      </c>
      <c r="D16" s="64">
        <f t="shared" si="2"/>
        <v>1273</v>
      </c>
      <c r="E16" s="78">
        <f t="shared" si="5"/>
        <v>-4</v>
      </c>
      <c r="F16" s="217">
        <f>X16+G16</f>
        <v>1344</v>
      </c>
      <c r="G16" s="215">
        <v>-3</v>
      </c>
      <c r="H16" s="79">
        <v>4</v>
      </c>
      <c r="I16" s="79">
        <v>1</v>
      </c>
      <c r="J16" s="79">
        <v>5</v>
      </c>
      <c r="K16" s="79">
        <v>0</v>
      </c>
      <c r="L16" s="83">
        <f t="shared" si="0"/>
        <v>6</v>
      </c>
      <c r="M16" s="79">
        <v>4</v>
      </c>
      <c r="N16" s="79">
        <v>2</v>
      </c>
      <c r="O16" s="79">
        <v>2</v>
      </c>
      <c r="P16" s="79">
        <v>0</v>
      </c>
      <c r="Q16" s="83">
        <f t="shared" si="1"/>
        <v>4</v>
      </c>
      <c r="R16" s="78">
        <f t="shared" si="3"/>
        <v>2</v>
      </c>
      <c r="S16" s="79">
        <v>0</v>
      </c>
      <c r="T16" s="79">
        <v>6</v>
      </c>
      <c r="U16" s="65">
        <f t="shared" si="4"/>
        <v>-6</v>
      </c>
      <c r="V16" s="196" t="s">
        <v>5</v>
      </c>
      <c r="W16" s="67">
        <f>'１月'!D16</f>
        <v>1277</v>
      </c>
      <c r="X16" s="212">
        <f>'１月'!F16:F17</f>
        <v>1347</v>
      </c>
    </row>
    <row r="17" spans="1:24" ht="22.5" customHeight="1" x14ac:dyDescent="0.15">
      <c r="A17" s="216"/>
      <c r="B17" s="221"/>
      <c r="C17" s="60" t="s">
        <v>11</v>
      </c>
      <c r="D17" s="64">
        <f t="shared" si="2"/>
        <v>1322</v>
      </c>
      <c r="E17" s="78">
        <f t="shared" si="5"/>
        <v>-10</v>
      </c>
      <c r="F17" s="218"/>
      <c r="G17" s="215"/>
      <c r="H17" s="79">
        <v>2</v>
      </c>
      <c r="I17" s="79">
        <v>2</v>
      </c>
      <c r="J17" s="79">
        <v>0</v>
      </c>
      <c r="K17" s="79">
        <v>0</v>
      </c>
      <c r="L17" s="83">
        <f t="shared" si="0"/>
        <v>2</v>
      </c>
      <c r="M17" s="79">
        <v>6</v>
      </c>
      <c r="N17" s="79">
        <v>0</v>
      </c>
      <c r="O17" s="79">
        <v>0</v>
      </c>
      <c r="P17" s="79">
        <v>1</v>
      </c>
      <c r="Q17" s="83">
        <f t="shared" si="1"/>
        <v>1</v>
      </c>
      <c r="R17" s="78">
        <f t="shared" si="3"/>
        <v>1</v>
      </c>
      <c r="S17" s="79">
        <v>0</v>
      </c>
      <c r="T17" s="79">
        <v>7</v>
      </c>
      <c r="U17" s="65">
        <f t="shared" si="4"/>
        <v>-7</v>
      </c>
      <c r="V17" s="196"/>
      <c r="W17" s="67">
        <f>'１月'!D17</f>
        <v>1332</v>
      </c>
      <c r="X17" s="213"/>
    </row>
    <row r="18" spans="1:24" ht="22.5" customHeight="1" x14ac:dyDescent="0.15">
      <c r="A18" s="216" t="s">
        <v>6</v>
      </c>
      <c r="B18" s="222">
        <f>SUM(D18+D19)</f>
        <v>613</v>
      </c>
      <c r="C18" s="60" t="s">
        <v>10</v>
      </c>
      <c r="D18" s="64">
        <f t="shared" si="2"/>
        <v>307</v>
      </c>
      <c r="E18" s="78">
        <f t="shared" si="5"/>
        <v>-4</v>
      </c>
      <c r="F18" s="217">
        <f>X18+G18</f>
        <v>316</v>
      </c>
      <c r="G18" s="215">
        <v>-2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1</v>
      </c>
      <c r="N18" s="79">
        <v>1</v>
      </c>
      <c r="O18" s="79">
        <v>0</v>
      </c>
      <c r="P18" s="79">
        <v>0</v>
      </c>
      <c r="Q18" s="83">
        <f t="shared" si="1"/>
        <v>1</v>
      </c>
      <c r="R18" s="78">
        <f t="shared" si="3"/>
        <v>-1</v>
      </c>
      <c r="S18" s="79">
        <v>0</v>
      </c>
      <c r="T18" s="79">
        <v>2</v>
      </c>
      <c r="U18" s="65">
        <f t="shared" si="4"/>
        <v>-2</v>
      </c>
      <c r="V18" s="196" t="s">
        <v>6</v>
      </c>
      <c r="W18" s="67">
        <f>'１月'!D18</f>
        <v>311</v>
      </c>
      <c r="X18" s="212">
        <f>'１月'!F18:F19</f>
        <v>318</v>
      </c>
    </row>
    <row r="19" spans="1:24" ht="22.5" customHeight="1" x14ac:dyDescent="0.15">
      <c r="A19" s="216"/>
      <c r="B19" s="221"/>
      <c r="C19" s="60" t="s">
        <v>11</v>
      </c>
      <c r="D19" s="64">
        <f t="shared" si="2"/>
        <v>306</v>
      </c>
      <c r="E19" s="78">
        <f t="shared" si="5"/>
        <v>-2</v>
      </c>
      <c r="F19" s="218"/>
      <c r="G19" s="215"/>
      <c r="H19" s="79">
        <v>0</v>
      </c>
      <c r="I19" s="79">
        <v>0</v>
      </c>
      <c r="J19" s="79">
        <v>1</v>
      </c>
      <c r="K19" s="79">
        <v>0</v>
      </c>
      <c r="L19" s="83">
        <f t="shared" si="0"/>
        <v>1</v>
      </c>
      <c r="M19" s="79">
        <v>0</v>
      </c>
      <c r="N19" s="79">
        <v>1</v>
      </c>
      <c r="O19" s="79">
        <v>1</v>
      </c>
      <c r="P19" s="79">
        <v>0</v>
      </c>
      <c r="Q19" s="83">
        <f t="shared" si="1"/>
        <v>2</v>
      </c>
      <c r="R19" s="78">
        <f t="shared" si="3"/>
        <v>-1</v>
      </c>
      <c r="S19" s="79">
        <v>0</v>
      </c>
      <c r="T19" s="79">
        <v>1</v>
      </c>
      <c r="U19" s="65">
        <f t="shared" si="4"/>
        <v>-1</v>
      </c>
      <c r="V19" s="196"/>
      <c r="W19" s="67">
        <f>'１月'!D19</f>
        <v>308</v>
      </c>
      <c r="X19" s="213"/>
    </row>
    <row r="20" spans="1:24" ht="22.5" customHeight="1" x14ac:dyDescent="0.15">
      <c r="A20" s="216" t="s">
        <v>7</v>
      </c>
      <c r="B20" s="222">
        <f>SUM(D20+D21)</f>
        <v>708</v>
      </c>
      <c r="C20" s="60" t="s">
        <v>10</v>
      </c>
      <c r="D20" s="64">
        <f t="shared" si="2"/>
        <v>321</v>
      </c>
      <c r="E20" s="78">
        <f t="shared" si="5"/>
        <v>-2</v>
      </c>
      <c r="F20" s="217">
        <f>X20+G20</f>
        <v>370</v>
      </c>
      <c r="G20" s="215">
        <v>-1</v>
      </c>
      <c r="H20" s="79">
        <v>0</v>
      </c>
      <c r="I20" s="79">
        <v>0</v>
      </c>
      <c r="J20" s="79">
        <v>1</v>
      </c>
      <c r="K20" s="79">
        <v>0</v>
      </c>
      <c r="L20" s="83">
        <f t="shared" si="0"/>
        <v>1</v>
      </c>
      <c r="M20" s="79">
        <v>0</v>
      </c>
      <c r="N20" s="79">
        <v>0</v>
      </c>
      <c r="O20" s="79">
        <v>1</v>
      </c>
      <c r="P20" s="79">
        <v>0</v>
      </c>
      <c r="Q20" s="83">
        <f t="shared" si="1"/>
        <v>1</v>
      </c>
      <c r="R20" s="78">
        <f t="shared" si="3"/>
        <v>0</v>
      </c>
      <c r="S20" s="79">
        <v>0</v>
      </c>
      <c r="T20" s="79">
        <v>2</v>
      </c>
      <c r="U20" s="65">
        <f t="shared" si="4"/>
        <v>-2</v>
      </c>
      <c r="V20" s="196" t="s">
        <v>7</v>
      </c>
      <c r="W20" s="67">
        <f>'１月'!D20</f>
        <v>323</v>
      </c>
      <c r="X20" s="212">
        <f>'１月'!F20:F21</f>
        <v>371</v>
      </c>
    </row>
    <row r="21" spans="1:24" ht="22.5" customHeight="1" x14ac:dyDescent="0.15">
      <c r="A21" s="216"/>
      <c r="B21" s="221"/>
      <c r="C21" s="60" t="s">
        <v>11</v>
      </c>
      <c r="D21" s="64">
        <f t="shared" si="2"/>
        <v>387</v>
      </c>
      <c r="E21" s="78">
        <f t="shared" si="5"/>
        <v>0</v>
      </c>
      <c r="F21" s="218"/>
      <c r="G21" s="215"/>
      <c r="H21" s="79">
        <v>1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1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0</v>
      </c>
      <c r="U21" s="65">
        <f t="shared" si="4"/>
        <v>0</v>
      </c>
      <c r="V21" s="196"/>
      <c r="W21" s="67">
        <f>'１月'!D21</f>
        <v>387</v>
      </c>
      <c r="X21" s="213"/>
    </row>
    <row r="22" spans="1:24" ht="22.5" customHeight="1" x14ac:dyDescent="0.15">
      <c r="A22" s="216" t="s">
        <v>8</v>
      </c>
      <c r="B22" s="222">
        <f>SUM(D22+D23)</f>
        <v>3611</v>
      </c>
      <c r="C22" s="60" t="s">
        <v>10</v>
      </c>
      <c r="D22" s="64">
        <f t="shared" si="2"/>
        <v>1647</v>
      </c>
      <c r="E22" s="78">
        <f t="shared" si="5"/>
        <v>-10</v>
      </c>
      <c r="F22" s="217">
        <f>X22+G22</f>
        <v>1501</v>
      </c>
      <c r="G22" s="215">
        <v>-10</v>
      </c>
      <c r="H22" s="79">
        <v>8</v>
      </c>
      <c r="I22" s="79">
        <v>1</v>
      </c>
      <c r="J22" s="79">
        <v>2</v>
      </c>
      <c r="K22" s="79">
        <v>0</v>
      </c>
      <c r="L22" s="83">
        <f t="shared" si="0"/>
        <v>3</v>
      </c>
      <c r="M22" s="79">
        <v>8</v>
      </c>
      <c r="N22" s="79">
        <v>1</v>
      </c>
      <c r="O22" s="79">
        <v>1</v>
      </c>
      <c r="P22" s="79">
        <v>0</v>
      </c>
      <c r="Q22" s="83">
        <f t="shared" si="1"/>
        <v>2</v>
      </c>
      <c r="R22" s="78">
        <f t="shared" si="3"/>
        <v>1</v>
      </c>
      <c r="S22" s="79">
        <v>1</v>
      </c>
      <c r="T22" s="79">
        <v>12</v>
      </c>
      <c r="U22" s="65">
        <f t="shared" si="4"/>
        <v>-11</v>
      </c>
      <c r="V22" s="196" t="s">
        <v>8</v>
      </c>
      <c r="W22" s="67">
        <f>'１月'!D22</f>
        <v>1657</v>
      </c>
      <c r="X22" s="212">
        <f>'１月'!F22:F23</f>
        <v>1511</v>
      </c>
    </row>
    <row r="23" spans="1:24" ht="22.5" customHeight="1" x14ac:dyDescent="0.15">
      <c r="A23" s="216"/>
      <c r="B23" s="221"/>
      <c r="C23" s="60" t="s">
        <v>11</v>
      </c>
      <c r="D23" s="64">
        <f t="shared" si="2"/>
        <v>1964</v>
      </c>
      <c r="E23" s="78">
        <f t="shared" si="5"/>
        <v>-3</v>
      </c>
      <c r="F23" s="218"/>
      <c r="G23" s="215"/>
      <c r="H23" s="79">
        <v>6</v>
      </c>
      <c r="I23" s="79">
        <v>1</v>
      </c>
      <c r="J23" s="79">
        <v>1</v>
      </c>
      <c r="K23" s="79">
        <v>0</v>
      </c>
      <c r="L23" s="83">
        <f t="shared" si="0"/>
        <v>2</v>
      </c>
      <c r="M23" s="79">
        <v>3</v>
      </c>
      <c r="N23" s="79">
        <v>2</v>
      </c>
      <c r="O23" s="79">
        <v>1</v>
      </c>
      <c r="P23" s="79">
        <v>0</v>
      </c>
      <c r="Q23" s="83">
        <f t="shared" si="1"/>
        <v>3</v>
      </c>
      <c r="R23" s="78">
        <f t="shared" si="3"/>
        <v>-1</v>
      </c>
      <c r="S23" s="79">
        <v>0</v>
      </c>
      <c r="T23" s="79">
        <v>5</v>
      </c>
      <c r="U23" s="65">
        <f t="shared" si="4"/>
        <v>-5</v>
      </c>
      <c r="V23" s="196"/>
      <c r="W23" s="67">
        <f>'１月'!D23</f>
        <v>1967</v>
      </c>
      <c r="X23" s="213"/>
    </row>
    <row r="24" spans="1:24" ht="22.5" customHeight="1" x14ac:dyDescent="0.15">
      <c r="A24" s="216" t="s">
        <v>9</v>
      </c>
      <c r="B24" s="222">
        <f>SUM(D24+D25)</f>
        <v>7986</v>
      </c>
      <c r="C24" s="60" t="s">
        <v>10</v>
      </c>
      <c r="D24" s="64">
        <f t="shared" si="2"/>
        <v>3838</v>
      </c>
      <c r="E24" s="78">
        <f t="shared" si="5"/>
        <v>-13</v>
      </c>
      <c r="F24" s="217">
        <f>X24+G24</f>
        <v>3592</v>
      </c>
      <c r="G24" s="215">
        <v>-12</v>
      </c>
      <c r="H24" s="79">
        <v>11</v>
      </c>
      <c r="I24" s="79">
        <v>0</v>
      </c>
      <c r="J24" s="79">
        <v>3</v>
      </c>
      <c r="K24" s="79">
        <v>0</v>
      </c>
      <c r="L24" s="83">
        <f t="shared" si="0"/>
        <v>3</v>
      </c>
      <c r="M24" s="79">
        <v>10</v>
      </c>
      <c r="N24" s="79">
        <v>2</v>
      </c>
      <c r="O24" s="79">
        <v>2</v>
      </c>
      <c r="P24" s="79">
        <v>0</v>
      </c>
      <c r="Q24" s="83">
        <f t="shared" si="1"/>
        <v>4</v>
      </c>
      <c r="R24" s="78">
        <f t="shared" si="3"/>
        <v>-1</v>
      </c>
      <c r="S24" s="79">
        <v>1</v>
      </c>
      <c r="T24" s="79">
        <v>14</v>
      </c>
      <c r="U24" s="65">
        <f t="shared" si="4"/>
        <v>-13</v>
      </c>
      <c r="V24" s="196" t="s">
        <v>9</v>
      </c>
      <c r="W24" s="67">
        <f>'１月'!D24</f>
        <v>3851</v>
      </c>
      <c r="X24" s="212">
        <f>'１月'!F24:F25</f>
        <v>3604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2"/>
        <v>4148</v>
      </c>
      <c r="E25" s="80">
        <f t="shared" si="5"/>
        <v>-6</v>
      </c>
      <c r="F25" s="232"/>
      <c r="G25" s="231"/>
      <c r="H25" s="81">
        <v>18</v>
      </c>
      <c r="I25" s="81">
        <v>1</v>
      </c>
      <c r="J25" s="81">
        <v>3</v>
      </c>
      <c r="K25" s="81">
        <v>0</v>
      </c>
      <c r="L25" s="70">
        <f t="shared" si="0"/>
        <v>4</v>
      </c>
      <c r="M25" s="81">
        <v>9</v>
      </c>
      <c r="N25" s="81">
        <v>0</v>
      </c>
      <c r="O25" s="81">
        <v>2</v>
      </c>
      <c r="P25" s="81">
        <v>0</v>
      </c>
      <c r="Q25" s="70">
        <f t="shared" si="1"/>
        <v>2</v>
      </c>
      <c r="R25" s="80">
        <f t="shared" si="3"/>
        <v>2</v>
      </c>
      <c r="S25" s="81">
        <v>4</v>
      </c>
      <c r="T25" s="81">
        <v>21</v>
      </c>
      <c r="U25" s="71">
        <f t="shared" si="4"/>
        <v>-17</v>
      </c>
      <c r="V25" s="203"/>
      <c r="W25" s="72">
        <f>'１月'!D25</f>
        <v>4154</v>
      </c>
      <c r="X25" s="214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tabSelected="1"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K8" sqref="K8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76"/>
      <c r="G1" s="3"/>
    </row>
    <row r="2" spans="1:24" ht="22.5" customHeight="1" thickBot="1" x14ac:dyDescent="0.2">
      <c r="B2" s="240" t="s">
        <v>98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2.2015741351682534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" t="s">
        <v>12</v>
      </c>
      <c r="I5" s="11" t="s">
        <v>13</v>
      </c>
      <c r="J5" s="11" t="s">
        <v>14</v>
      </c>
      <c r="K5" s="11" t="s">
        <v>15</v>
      </c>
      <c r="L5" s="235"/>
      <c r="M5" s="11" t="s">
        <v>12</v>
      </c>
      <c r="N5" s="11" t="s">
        <v>13</v>
      </c>
      <c r="O5" s="11" t="s">
        <v>14</v>
      </c>
      <c r="P5" s="11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46713</v>
      </c>
      <c r="C6" s="57" t="s">
        <v>10</v>
      </c>
      <c r="D6" s="82">
        <f>SUMIF(C8:C44,"男",D8:D44)</f>
        <v>21994</v>
      </c>
      <c r="E6" s="78">
        <f>H6+I6+J6+K6-M6-N6-O6-P6+S6-T6</f>
        <v>-40</v>
      </c>
      <c r="F6" s="228">
        <f>X6+G6</f>
        <v>21218</v>
      </c>
      <c r="G6" s="228">
        <f>SUM(G8:G25)</f>
        <v>-46</v>
      </c>
      <c r="H6" s="82">
        <f>SUMIF(C8:C44,"男",H8:H44)</f>
        <v>65</v>
      </c>
      <c r="I6" s="82">
        <f>SUMIF(C8:C44,"男",I8:I44)</f>
        <v>17</v>
      </c>
      <c r="J6" s="82">
        <f>SUMIF(C8:C44,"男",J8:J44)</f>
        <v>34</v>
      </c>
      <c r="K6" s="82">
        <f>SUMIF(C8:C44,"男",K8:K44)</f>
        <v>1</v>
      </c>
      <c r="L6" s="82">
        <f>SUM(I6:K6)</f>
        <v>52</v>
      </c>
      <c r="M6" s="82">
        <f>SUMIF(C8:C44,"男",M8:M44)</f>
        <v>65</v>
      </c>
      <c r="N6" s="82">
        <f>SUMIF(C8:C44,"男",N8:N44)</f>
        <v>24</v>
      </c>
      <c r="O6" s="82">
        <f>SUMIF(C8:C44,"男",O8:O44)</f>
        <v>20</v>
      </c>
      <c r="P6" s="82">
        <f>SUMIF(C8:C44,"男",P8:P44)</f>
        <v>16</v>
      </c>
      <c r="Q6" s="82">
        <f>SUM(N6:P6)</f>
        <v>60</v>
      </c>
      <c r="R6" s="82">
        <f>SUM(L6-Q6)</f>
        <v>-8</v>
      </c>
      <c r="S6" s="82">
        <f>SUMIF(C8:C44,"男",S8:S44)</f>
        <v>5</v>
      </c>
      <c r="T6" s="82">
        <f>SUMIF(C8:C44,"男",T8:T44)</f>
        <v>37</v>
      </c>
      <c r="U6" s="58">
        <f>SUM(S6-T6)</f>
        <v>-32</v>
      </c>
      <c r="V6" s="200" t="s">
        <v>0</v>
      </c>
      <c r="W6" s="59">
        <f>SUMIF(C8:C25,"男",W8:W25)</f>
        <v>22034</v>
      </c>
      <c r="X6" s="210">
        <f>SUM(X8:X25)</f>
        <v>21264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24719</v>
      </c>
      <c r="E7" s="78">
        <f>H7+I7+J7+K7-M7-N7-O7-P7+S7-T7</f>
        <v>-53</v>
      </c>
      <c r="F7" s="229"/>
      <c r="G7" s="229"/>
      <c r="H7" s="83">
        <f>SUMIF(C8:C45,"女",H8:H45)</f>
        <v>67</v>
      </c>
      <c r="I7" s="83">
        <f>SUMIF(C8:C45,"女",I8:I45)</f>
        <v>17</v>
      </c>
      <c r="J7" s="83">
        <f>SUMIF(C8:C45,"女",J8:J45)</f>
        <v>22</v>
      </c>
      <c r="K7" s="83">
        <f>SUMIF(C8:C45,"女",K8:K45)</f>
        <v>0</v>
      </c>
      <c r="L7" s="83">
        <f t="shared" ref="L7:L25" si="0">SUM(I7:K7)</f>
        <v>39</v>
      </c>
      <c r="M7" s="83">
        <f>SUMIF(C8:C45,"女",M8:M45)</f>
        <v>67</v>
      </c>
      <c r="N7" s="83">
        <f>SUMIF(C8:C45,"女",N8:N45)</f>
        <v>33</v>
      </c>
      <c r="O7" s="83">
        <f>SUMIF(C8:C45,"女",O8:O45)</f>
        <v>19</v>
      </c>
      <c r="P7" s="83">
        <f>SUMIF(C8:C45,"女",P8:P45)</f>
        <v>0</v>
      </c>
      <c r="Q7" s="83">
        <f t="shared" ref="Q7:Q25" si="1">SUM(N7:P7)</f>
        <v>52</v>
      </c>
      <c r="R7" s="78">
        <f>SUM(L7-Q7)</f>
        <v>-13</v>
      </c>
      <c r="S7" s="78">
        <f>SUMIF(C8:C45,"女",S8:S45)</f>
        <v>12</v>
      </c>
      <c r="T7" s="78">
        <f>SUMIF(C8:C44,"女",T8:T45)</f>
        <v>52</v>
      </c>
      <c r="U7" s="61">
        <f>SUM(S7-T7)</f>
        <v>-40</v>
      </c>
      <c r="V7" s="201"/>
      <c r="W7" s="62">
        <f>SUMIF(C8:C25,"女",W8:W25)</f>
        <v>24772</v>
      </c>
      <c r="X7" s="211"/>
    </row>
    <row r="8" spans="1:24" ht="22.5" customHeight="1" x14ac:dyDescent="0.15">
      <c r="A8" s="225" t="s">
        <v>1</v>
      </c>
      <c r="B8" s="222">
        <f>SUM(D8+D9)</f>
        <v>5148</v>
      </c>
      <c r="C8" s="63" t="s">
        <v>10</v>
      </c>
      <c r="D8" s="64">
        <f>E8+W8</f>
        <v>2348</v>
      </c>
      <c r="E8" s="78">
        <f>H8+I8+J8+K8-M8-N8-O8-P8+S8-T8</f>
        <v>4</v>
      </c>
      <c r="F8" s="230">
        <f>X8+G8</f>
        <v>2207</v>
      </c>
      <c r="G8" s="227">
        <v>-2</v>
      </c>
      <c r="H8" s="84">
        <v>3</v>
      </c>
      <c r="I8" s="84">
        <v>2</v>
      </c>
      <c r="J8" s="84">
        <v>2</v>
      </c>
      <c r="K8" s="84">
        <v>0</v>
      </c>
      <c r="L8" s="78">
        <f t="shared" si="0"/>
        <v>4</v>
      </c>
      <c r="M8" s="84">
        <v>4</v>
      </c>
      <c r="N8" s="84">
        <v>0</v>
      </c>
      <c r="O8" s="84">
        <v>1</v>
      </c>
      <c r="P8" s="84">
        <v>0</v>
      </c>
      <c r="Q8" s="78">
        <f t="shared" si="1"/>
        <v>1</v>
      </c>
      <c r="R8" s="78">
        <f>SUM(L8-Q8)</f>
        <v>3</v>
      </c>
      <c r="S8" s="84">
        <v>2</v>
      </c>
      <c r="T8" s="84">
        <v>0</v>
      </c>
      <c r="U8" s="65">
        <f>SUM(S8-T8)</f>
        <v>2</v>
      </c>
      <c r="V8" s="202" t="s">
        <v>1</v>
      </c>
      <c r="W8" s="66">
        <f>'２月'!D8</f>
        <v>2344</v>
      </c>
      <c r="X8" s="213">
        <f>'２月'!F8:F9</f>
        <v>2209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2">E9+W9</f>
        <v>2800</v>
      </c>
      <c r="E9" s="78">
        <f>H9+I9+J9+K9-M9-N9-O9-P9+S9-T9</f>
        <v>-3</v>
      </c>
      <c r="F9" s="218"/>
      <c r="G9" s="215"/>
      <c r="H9" s="79">
        <v>5</v>
      </c>
      <c r="I9" s="79">
        <v>2</v>
      </c>
      <c r="J9" s="79">
        <v>5</v>
      </c>
      <c r="K9" s="150">
        <v>0</v>
      </c>
      <c r="L9" s="83">
        <f t="shared" si="0"/>
        <v>7</v>
      </c>
      <c r="M9" s="79">
        <v>10</v>
      </c>
      <c r="N9" s="79">
        <v>0</v>
      </c>
      <c r="O9" s="79">
        <v>0</v>
      </c>
      <c r="P9" s="79">
        <v>0</v>
      </c>
      <c r="Q9" s="83">
        <f t="shared" si="1"/>
        <v>0</v>
      </c>
      <c r="R9" s="78">
        <f t="shared" ref="R9:R25" si="3">SUM(L9-Q9)</f>
        <v>7</v>
      </c>
      <c r="S9" s="79">
        <v>0</v>
      </c>
      <c r="T9" s="79">
        <v>5</v>
      </c>
      <c r="U9" s="65">
        <f t="shared" ref="U9:U25" si="4">SUM(S9-T9)</f>
        <v>-5</v>
      </c>
      <c r="V9" s="196"/>
      <c r="W9" s="66">
        <f>'２月'!D9</f>
        <v>2803</v>
      </c>
      <c r="X9" s="260"/>
    </row>
    <row r="10" spans="1:24" ht="22.5" customHeight="1" x14ac:dyDescent="0.15">
      <c r="A10" s="216" t="s">
        <v>2</v>
      </c>
      <c r="B10" s="222">
        <f>SUM(D10+D11)</f>
        <v>17530</v>
      </c>
      <c r="C10" s="60" t="s">
        <v>10</v>
      </c>
      <c r="D10" s="64">
        <f t="shared" si="2"/>
        <v>8217</v>
      </c>
      <c r="E10" s="78">
        <f t="shared" ref="E10:E25" si="5">H10+I10+J10+K10-M10-N10-O10-P10+S10-T10</f>
        <v>-5</v>
      </c>
      <c r="F10" s="217">
        <f>X10+G10</f>
        <v>8031</v>
      </c>
      <c r="G10" s="215">
        <v>-5</v>
      </c>
      <c r="H10" s="79">
        <v>39</v>
      </c>
      <c r="I10" s="79">
        <v>7</v>
      </c>
      <c r="J10" s="79">
        <v>10</v>
      </c>
      <c r="K10" s="150">
        <v>1</v>
      </c>
      <c r="L10" s="83">
        <f t="shared" si="0"/>
        <v>18</v>
      </c>
      <c r="M10" s="79">
        <v>35</v>
      </c>
      <c r="N10" s="79">
        <v>11</v>
      </c>
      <c r="O10" s="79">
        <v>7</v>
      </c>
      <c r="P10" s="79">
        <v>0</v>
      </c>
      <c r="Q10" s="83">
        <f t="shared" si="1"/>
        <v>18</v>
      </c>
      <c r="R10" s="78">
        <f t="shared" si="3"/>
        <v>0</v>
      </c>
      <c r="S10" s="79">
        <v>2</v>
      </c>
      <c r="T10" s="79">
        <v>11</v>
      </c>
      <c r="U10" s="65">
        <f t="shared" si="4"/>
        <v>-9</v>
      </c>
      <c r="V10" s="196" t="s">
        <v>2</v>
      </c>
      <c r="W10" s="67">
        <f>'２月'!D10</f>
        <v>8222</v>
      </c>
      <c r="X10" s="213">
        <f>'２月'!F10:F11</f>
        <v>8036</v>
      </c>
    </row>
    <row r="11" spans="1:24" ht="22.5" customHeight="1" x14ac:dyDescent="0.15">
      <c r="A11" s="216"/>
      <c r="B11" s="221"/>
      <c r="C11" s="60" t="s">
        <v>11</v>
      </c>
      <c r="D11" s="64">
        <f t="shared" si="2"/>
        <v>9313</v>
      </c>
      <c r="E11" s="78">
        <f t="shared" si="5"/>
        <v>-4</v>
      </c>
      <c r="F11" s="218"/>
      <c r="G11" s="215"/>
      <c r="H11" s="79">
        <v>39</v>
      </c>
      <c r="I11" s="79">
        <v>6</v>
      </c>
      <c r="J11" s="79">
        <v>11</v>
      </c>
      <c r="K11" s="150">
        <v>0</v>
      </c>
      <c r="L11" s="83">
        <f t="shared" si="0"/>
        <v>17</v>
      </c>
      <c r="M11" s="79">
        <v>32</v>
      </c>
      <c r="N11" s="79">
        <v>19</v>
      </c>
      <c r="O11" s="79">
        <v>4</v>
      </c>
      <c r="P11" s="79">
        <v>0</v>
      </c>
      <c r="Q11" s="83">
        <f t="shared" si="1"/>
        <v>23</v>
      </c>
      <c r="R11" s="78">
        <f t="shared" si="3"/>
        <v>-6</v>
      </c>
      <c r="S11" s="79">
        <v>6</v>
      </c>
      <c r="T11" s="79">
        <v>11</v>
      </c>
      <c r="U11" s="65">
        <f t="shared" si="4"/>
        <v>-5</v>
      </c>
      <c r="V11" s="196"/>
      <c r="W11" s="67">
        <f>'２月'!D11</f>
        <v>9317</v>
      </c>
      <c r="X11" s="260"/>
    </row>
    <row r="12" spans="1:24" ht="22.5" customHeight="1" x14ac:dyDescent="0.15">
      <c r="A12" s="216" t="s">
        <v>3</v>
      </c>
      <c r="B12" s="222">
        <f>SUM(D12+D13)</f>
        <v>4197</v>
      </c>
      <c r="C12" s="60" t="s">
        <v>10</v>
      </c>
      <c r="D12" s="64">
        <f t="shared" si="2"/>
        <v>1950</v>
      </c>
      <c r="E12" s="78">
        <f t="shared" si="5"/>
        <v>-5</v>
      </c>
      <c r="F12" s="217">
        <f>X12+G12</f>
        <v>2198</v>
      </c>
      <c r="G12" s="215">
        <v>-8</v>
      </c>
      <c r="H12" s="79">
        <v>8</v>
      </c>
      <c r="I12" s="79">
        <v>1</v>
      </c>
      <c r="J12" s="79">
        <v>0</v>
      </c>
      <c r="K12" s="150">
        <v>0</v>
      </c>
      <c r="L12" s="83">
        <f t="shared" si="0"/>
        <v>1</v>
      </c>
      <c r="M12" s="79">
        <v>2</v>
      </c>
      <c r="N12" s="79">
        <v>5</v>
      </c>
      <c r="O12" s="79">
        <v>3</v>
      </c>
      <c r="P12" s="79">
        <v>0</v>
      </c>
      <c r="Q12" s="83">
        <f t="shared" si="1"/>
        <v>8</v>
      </c>
      <c r="R12" s="78">
        <f t="shared" si="3"/>
        <v>-7</v>
      </c>
      <c r="S12" s="79">
        <v>0</v>
      </c>
      <c r="T12" s="79">
        <v>4</v>
      </c>
      <c r="U12" s="65">
        <f t="shared" si="4"/>
        <v>-4</v>
      </c>
      <c r="V12" s="196" t="s">
        <v>3</v>
      </c>
      <c r="W12" s="67">
        <f>'２月'!D12</f>
        <v>1955</v>
      </c>
      <c r="X12" s="213">
        <f>'２月'!F12:F13</f>
        <v>2206</v>
      </c>
    </row>
    <row r="13" spans="1:24" ht="22.5" customHeight="1" x14ac:dyDescent="0.15">
      <c r="A13" s="216"/>
      <c r="B13" s="221"/>
      <c r="C13" s="60" t="s">
        <v>11</v>
      </c>
      <c r="D13" s="64">
        <f t="shared" si="2"/>
        <v>2247</v>
      </c>
      <c r="E13" s="78">
        <f t="shared" si="5"/>
        <v>-9</v>
      </c>
      <c r="F13" s="218"/>
      <c r="G13" s="215"/>
      <c r="H13" s="79">
        <v>7</v>
      </c>
      <c r="I13" s="79">
        <v>3</v>
      </c>
      <c r="J13" s="79">
        <v>1</v>
      </c>
      <c r="K13" s="150">
        <v>0</v>
      </c>
      <c r="L13" s="83">
        <f t="shared" si="0"/>
        <v>4</v>
      </c>
      <c r="M13" s="79">
        <v>9</v>
      </c>
      <c r="N13" s="79">
        <v>6</v>
      </c>
      <c r="O13" s="79">
        <v>3</v>
      </c>
      <c r="P13" s="79">
        <v>0</v>
      </c>
      <c r="Q13" s="83">
        <f t="shared" si="1"/>
        <v>9</v>
      </c>
      <c r="R13" s="78">
        <f t="shared" si="3"/>
        <v>-5</v>
      </c>
      <c r="S13" s="79">
        <v>3</v>
      </c>
      <c r="T13" s="79">
        <v>5</v>
      </c>
      <c r="U13" s="65">
        <f t="shared" si="4"/>
        <v>-2</v>
      </c>
      <c r="V13" s="196"/>
      <c r="W13" s="67">
        <f>'２月'!D13</f>
        <v>2256</v>
      </c>
      <c r="X13" s="260"/>
    </row>
    <row r="14" spans="1:24" ht="22.5" customHeight="1" x14ac:dyDescent="0.15">
      <c r="A14" s="216" t="s">
        <v>4</v>
      </c>
      <c r="B14" s="222">
        <f>SUM(D14+D15)</f>
        <v>4378</v>
      </c>
      <c r="C14" s="60" t="s">
        <v>10</v>
      </c>
      <c r="D14" s="64">
        <f t="shared" si="2"/>
        <v>2118</v>
      </c>
      <c r="E14" s="78">
        <f t="shared" si="5"/>
        <v>-9</v>
      </c>
      <c r="F14" s="217">
        <f>X14+G14</f>
        <v>1677</v>
      </c>
      <c r="G14" s="215">
        <v>-13</v>
      </c>
      <c r="H14" s="79">
        <v>4</v>
      </c>
      <c r="I14" s="79">
        <v>1</v>
      </c>
      <c r="J14" s="79">
        <v>1</v>
      </c>
      <c r="K14" s="150">
        <v>0</v>
      </c>
      <c r="L14" s="83">
        <f t="shared" si="0"/>
        <v>2</v>
      </c>
      <c r="M14" s="79">
        <v>5</v>
      </c>
      <c r="N14" s="79">
        <v>1</v>
      </c>
      <c r="O14" s="79">
        <v>2</v>
      </c>
      <c r="P14" s="79">
        <v>0</v>
      </c>
      <c r="Q14" s="83">
        <f t="shared" si="1"/>
        <v>3</v>
      </c>
      <c r="R14" s="78">
        <f t="shared" si="3"/>
        <v>-1</v>
      </c>
      <c r="S14" s="79">
        <v>0</v>
      </c>
      <c r="T14" s="79">
        <v>7</v>
      </c>
      <c r="U14" s="65">
        <f t="shared" si="4"/>
        <v>-7</v>
      </c>
      <c r="V14" s="196" t="s">
        <v>4</v>
      </c>
      <c r="W14" s="67">
        <f>'２月'!D14</f>
        <v>2127</v>
      </c>
      <c r="X14" s="213">
        <f>'２月'!F14:F15</f>
        <v>1690</v>
      </c>
    </row>
    <row r="15" spans="1:24" ht="22.5" customHeight="1" x14ac:dyDescent="0.15">
      <c r="A15" s="216"/>
      <c r="B15" s="221"/>
      <c r="C15" s="60" t="s">
        <v>11</v>
      </c>
      <c r="D15" s="64">
        <f t="shared" si="2"/>
        <v>2260</v>
      </c>
      <c r="E15" s="78">
        <f t="shared" si="5"/>
        <v>-9</v>
      </c>
      <c r="F15" s="218"/>
      <c r="G15" s="215"/>
      <c r="H15" s="79">
        <v>4</v>
      </c>
      <c r="I15" s="79">
        <v>0</v>
      </c>
      <c r="J15" s="79">
        <v>0</v>
      </c>
      <c r="K15" s="150">
        <v>0</v>
      </c>
      <c r="L15" s="83">
        <f t="shared" si="0"/>
        <v>0</v>
      </c>
      <c r="M15" s="79">
        <v>6</v>
      </c>
      <c r="N15" s="79">
        <v>0</v>
      </c>
      <c r="O15" s="79">
        <v>2</v>
      </c>
      <c r="P15" s="79">
        <v>0</v>
      </c>
      <c r="Q15" s="83">
        <f t="shared" si="1"/>
        <v>2</v>
      </c>
      <c r="R15" s="78">
        <f t="shared" si="3"/>
        <v>-2</v>
      </c>
      <c r="S15" s="79">
        <v>1</v>
      </c>
      <c r="T15" s="79">
        <v>6</v>
      </c>
      <c r="U15" s="65">
        <f t="shared" si="4"/>
        <v>-5</v>
      </c>
      <c r="V15" s="196"/>
      <c r="W15" s="67">
        <f>'２月'!D15</f>
        <v>2269</v>
      </c>
      <c r="X15" s="260"/>
    </row>
    <row r="16" spans="1:24" ht="22.5" customHeight="1" x14ac:dyDescent="0.15">
      <c r="A16" s="216" t="s">
        <v>5</v>
      </c>
      <c r="B16" s="222">
        <f>SUM(D16+D17)</f>
        <v>2591</v>
      </c>
      <c r="C16" s="60" t="s">
        <v>10</v>
      </c>
      <c r="D16" s="64">
        <f t="shared" si="2"/>
        <v>1275</v>
      </c>
      <c r="E16" s="78">
        <f t="shared" si="5"/>
        <v>2</v>
      </c>
      <c r="F16" s="217">
        <f>X16+G16</f>
        <v>1341</v>
      </c>
      <c r="G16" s="215">
        <v>-3</v>
      </c>
      <c r="H16" s="79">
        <v>2</v>
      </c>
      <c r="I16" s="79">
        <v>0</v>
      </c>
      <c r="J16" s="79">
        <v>3</v>
      </c>
      <c r="K16" s="150">
        <v>0</v>
      </c>
      <c r="L16" s="83">
        <f t="shared" si="0"/>
        <v>3</v>
      </c>
      <c r="M16" s="79">
        <v>1</v>
      </c>
      <c r="N16" s="79">
        <v>0</v>
      </c>
      <c r="O16" s="79">
        <v>1</v>
      </c>
      <c r="P16" s="79">
        <v>0</v>
      </c>
      <c r="Q16" s="83">
        <f t="shared" si="1"/>
        <v>1</v>
      </c>
      <c r="R16" s="78">
        <f t="shared" si="3"/>
        <v>2</v>
      </c>
      <c r="S16" s="79">
        <v>0</v>
      </c>
      <c r="T16" s="79">
        <v>1</v>
      </c>
      <c r="U16" s="65">
        <f t="shared" si="4"/>
        <v>-1</v>
      </c>
      <c r="V16" s="196" t="s">
        <v>5</v>
      </c>
      <c r="W16" s="67">
        <f>'２月'!D16</f>
        <v>1273</v>
      </c>
      <c r="X16" s="213">
        <f>'２月'!F16:F17</f>
        <v>1344</v>
      </c>
    </row>
    <row r="17" spans="1:24" ht="22.5" customHeight="1" x14ac:dyDescent="0.15">
      <c r="A17" s="216"/>
      <c r="B17" s="221"/>
      <c r="C17" s="60" t="s">
        <v>11</v>
      </c>
      <c r="D17" s="64">
        <f t="shared" si="2"/>
        <v>1316</v>
      </c>
      <c r="E17" s="78">
        <f t="shared" si="5"/>
        <v>-6</v>
      </c>
      <c r="F17" s="218"/>
      <c r="G17" s="215"/>
      <c r="H17" s="79">
        <v>1</v>
      </c>
      <c r="I17" s="79">
        <v>0</v>
      </c>
      <c r="J17" s="79">
        <v>2</v>
      </c>
      <c r="K17" s="150">
        <v>0</v>
      </c>
      <c r="L17" s="83">
        <f t="shared" si="0"/>
        <v>2</v>
      </c>
      <c r="M17" s="79">
        <v>2</v>
      </c>
      <c r="N17" s="79">
        <v>0</v>
      </c>
      <c r="O17" s="79">
        <v>0</v>
      </c>
      <c r="P17" s="79">
        <v>0</v>
      </c>
      <c r="Q17" s="83">
        <f t="shared" si="1"/>
        <v>0</v>
      </c>
      <c r="R17" s="78">
        <f t="shared" si="3"/>
        <v>2</v>
      </c>
      <c r="S17" s="79">
        <v>0</v>
      </c>
      <c r="T17" s="79">
        <v>7</v>
      </c>
      <c r="U17" s="65">
        <f t="shared" si="4"/>
        <v>-7</v>
      </c>
      <c r="V17" s="196"/>
      <c r="W17" s="67">
        <f>'２月'!D17</f>
        <v>1322</v>
      </c>
      <c r="X17" s="260"/>
    </row>
    <row r="18" spans="1:24" ht="22.5" customHeight="1" x14ac:dyDescent="0.15">
      <c r="A18" s="216" t="s">
        <v>6</v>
      </c>
      <c r="B18" s="222">
        <f>SUM(D18+D19)</f>
        <v>613</v>
      </c>
      <c r="C18" s="60" t="s">
        <v>10</v>
      </c>
      <c r="D18" s="64">
        <f t="shared" si="2"/>
        <v>308</v>
      </c>
      <c r="E18" s="78">
        <f t="shared" si="5"/>
        <v>1</v>
      </c>
      <c r="F18" s="217">
        <f>X18+G18</f>
        <v>319</v>
      </c>
      <c r="G18" s="215">
        <v>3</v>
      </c>
      <c r="H18" s="79">
        <v>0</v>
      </c>
      <c r="I18" s="79">
        <v>0</v>
      </c>
      <c r="J18" s="79">
        <v>2</v>
      </c>
      <c r="K18" s="150">
        <v>0</v>
      </c>
      <c r="L18" s="83">
        <f t="shared" si="0"/>
        <v>2</v>
      </c>
      <c r="M18" s="79">
        <v>0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2</v>
      </c>
      <c r="S18" s="79">
        <v>0</v>
      </c>
      <c r="T18" s="79">
        <v>1</v>
      </c>
      <c r="U18" s="65">
        <f t="shared" si="4"/>
        <v>-1</v>
      </c>
      <c r="V18" s="196" t="s">
        <v>6</v>
      </c>
      <c r="W18" s="67">
        <f>'２月'!D18</f>
        <v>307</v>
      </c>
      <c r="X18" s="213">
        <f>'２月'!F18:F19</f>
        <v>316</v>
      </c>
    </row>
    <row r="19" spans="1:24" ht="22.5" customHeight="1" x14ac:dyDescent="0.15">
      <c r="A19" s="216"/>
      <c r="B19" s="221"/>
      <c r="C19" s="60" t="s">
        <v>11</v>
      </c>
      <c r="D19" s="64">
        <f t="shared" si="2"/>
        <v>305</v>
      </c>
      <c r="E19" s="78">
        <f t="shared" si="5"/>
        <v>-1</v>
      </c>
      <c r="F19" s="218"/>
      <c r="G19" s="215"/>
      <c r="H19" s="79">
        <v>1</v>
      </c>
      <c r="I19" s="79">
        <v>0</v>
      </c>
      <c r="J19" s="79">
        <v>0</v>
      </c>
      <c r="K19" s="150">
        <v>0</v>
      </c>
      <c r="L19" s="83">
        <f t="shared" si="0"/>
        <v>0</v>
      </c>
      <c r="M19" s="79">
        <v>0</v>
      </c>
      <c r="N19" s="79">
        <v>0</v>
      </c>
      <c r="O19" s="79">
        <v>1</v>
      </c>
      <c r="P19" s="79">
        <v>0</v>
      </c>
      <c r="Q19" s="83">
        <f t="shared" si="1"/>
        <v>1</v>
      </c>
      <c r="R19" s="78">
        <f t="shared" si="3"/>
        <v>-1</v>
      </c>
      <c r="S19" s="79">
        <v>0</v>
      </c>
      <c r="T19" s="79">
        <v>1</v>
      </c>
      <c r="U19" s="65">
        <f t="shared" si="4"/>
        <v>-1</v>
      </c>
      <c r="V19" s="196"/>
      <c r="W19" s="67">
        <f>'２月'!D19</f>
        <v>306</v>
      </c>
      <c r="X19" s="260"/>
    </row>
    <row r="20" spans="1:24" ht="22.5" customHeight="1" x14ac:dyDescent="0.15">
      <c r="A20" s="216" t="s">
        <v>7</v>
      </c>
      <c r="B20" s="222">
        <f>SUM(D20+D21)</f>
        <v>703</v>
      </c>
      <c r="C20" s="60" t="s">
        <v>10</v>
      </c>
      <c r="D20" s="64">
        <f t="shared" si="2"/>
        <v>318</v>
      </c>
      <c r="E20" s="78">
        <f t="shared" si="5"/>
        <v>-3</v>
      </c>
      <c r="F20" s="217">
        <f>X20+G20</f>
        <v>370</v>
      </c>
      <c r="G20" s="215">
        <v>0</v>
      </c>
      <c r="H20" s="79">
        <v>0</v>
      </c>
      <c r="I20" s="79">
        <v>0</v>
      </c>
      <c r="J20" s="79">
        <v>1</v>
      </c>
      <c r="K20" s="150">
        <v>0</v>
      </c>
      <c r="L20" s="83">
        <f t="shared" si="0"/>
        <v>1</v>
      </c>
      <c r="M20" s="79">
        <v>0</v>
      </c>
      <c r="N20" s="79">
        <v>2</v>
      </c>
      <c r="O20" s="79">
        <v>0</v>
      </c>
      <c r="P20" s="79">
        <v>0</v>
      </c>
      <c r="Q20" s="83">
        <f t="shared" si="1"/>
        <v>2</v>
      </c>
      <c r="R20" s="78">
        <f t="shared" si="3"/>
        <v>-1</v>
      </c>
      <c r="S20" s="79">
        <v>0</v>
      </c>
      <c r="T20" s="79">
        <v>2</v>
      </c>
      <c r="U20" s="65">
        <f t="shared" si="4"/>
        <v>-2</v>
      </c>
      <c r="V20" s="196" t="s">
        <v>7</v>
      </c>
      <c r="W20" s="67">
        <f>'２月'!D20</f>
        <v>321</v>
      </c>
      <c r="X20" s="213">
        <f>'２月'!F20:F21</f>
        <v>370</v>
      </c>
    </row>
    <row r="21" spans="1:24" ht="22.5" customHeight="1" x14ac:dyDescent="0.15">
      <c r="A21" s="216"/>
      <c r="B21" s="221"/>
      <c r="C21" s="60" t="s">
        <v>11</v>
      </c>
      <c r="D21" s="64">
        <f t="shared" si="2"/>
        <v>385</v>
      </c>
      <c r="E21" s="78">
        <f t="shared" si="5"/>
        <v>-2</v>
      </c>
      <c r="F21" s="218"/>
      <c r="G21" s="215"/>
      <c r="H21" s="79">
        <v>0</v>
      </c>
      <c r="I21" s="79">
        <v>0</v>
      </c>
      <c r="J21" s="79">
        <v>1</v>
      </c>
      <c r="K21" s="150">
        <v>0</v>
      </c>
      <c r="L21" s="83">
        <f t="shared" si="0"/>
        <v>1</v>
      </c>
      <c r="M21" s="79">
        <v>0</v>
      </c>
      <c r="N21" s="79">
        <v>3</v>
      </c>
      <c r="O21" s="79">
        <v>0</v>
      </c>
      <c r="P21" s="79">
        <v>0</v>
      </c>
      <c r="Q21" s="83">
        <f t="shared" si="1"/>
        <v>3</v>
      </c>
      <c r="R21" s="78">
        <f t="shared" si="3"/>
        <v>-2</v>
      </c>
      <c r="S21" s="79">
        <v>0</v>
      </c>
      <c r="T21" s="79">
        <v>0</v>
      </c>
      <c r="U21" s="65">
        <f t="shared" si="4"/>
        <v>0</v>
      </c>
      <c r="V21" s="196"/>
      <c r="W21" s="67">
        <f>'２月'!D21</f>
        <v>387</v>
      </c>
      <c r="X21" s="260"/>
    </row>
    <row r="22" spans="1:24" ht="22.5" customHeight="1" x14ac:dyDescent="0.15">
      <c r="A22" s="216" t="s">
        <v>8</v>
      </c>
      <c r="B22" s="222">
        <f>SUM(D22+D23)</f>
        <v>3602</v>
      </c>
      <c r="C22" s="60" t="s">
        <v>10</v>
      </c>
      <c r="D22" s="64">
        <f t="shared" si="2"/>
        <v>1643</v>
      </c>
      <c r="E22" s="78">
        <f t="shared" si="5"/>
        <v>-4</v>
      </c>
      <c r="F22" s="217">
        <f>X22+G22</f>
        <v>1499</v>
      </c>
      <c r="G22" s="215">
        <v>-2</v>
      </c>
      <c r="H22" s="79">
        <v>2</v>
      </c>
      <c r="I22" s="79">
        <v>2</v>
      </c>
      <c r="J22" s="79">
        <v>3</v>
      </c>
      <c r="K22" s="150">
        <v>0</v>
      </c>
      <c r="L22" s="83">
        <f t="shared" si="0"/>
        <v>5</v>
      </c>
      <c r="M22" s="79">
        <v>3</v>
      </c>
      <c r="N22" s="79">
        <v>4</v>
      </c>
      <c r="O22" s="79">
        <v>2</v>
      </c>
      <c r="P22" s="79">
        <v>0</v>
      </c>
      <c r="Q22" s="83">
        <f t="shared" si="1"/>
        <v>6</v>
      </c>
      <c r="R22" s="78">
        <f t="shared" si="3"/>
        <v>-1</v>
      </c>
      <c r="S22" s="79">
        <v>0</v>
      </c>
      <c r="T22" s="79">
        <v>2</v>
      </c>
      <c r="U22" s="65">
        <f t="shared" si="4"/>
        <v>-2</v>
      </c>
      <c r="V22" s="196" t="s">
        <v>8</v>
      </c>
      <c r="W22" s="67">
        <f>'２月'!D22</f>
        <v>1647</v>
      </c>
      <c r="X22" s="213">
        <f>'２月'!F22:F23</f>
        <v>1501</v>
      </c>
    </row>
    <row r="23" spans="1:24" ht="22.5" customHeight="1" x14ac:dyDescent="0.15">
      <c r="A23" s="216"/>
      <c r="B23" s="221"/>
      <c r="C23" s="60" t="s">
        <v>11</v>
      </c>
      <c r="D23" s="64">
        <f t="shared" si="2"/>
        <v>1959</v>
      </c>
      <c r="E23" s="78">
        <f t="shared" si="5"/>
        <v>-5</v>
      </c>
      <c r="F23" s="218"/>
      <c r="G23" s="215"/>
      <c r="H23" s="79">
        <v>2</v>
      </c>
      <c r="I23" s="79">
        <v>3</v>
      </c>
      <c r="J23" s="79">
        <v>2</v>
      </c>
      <c r="K23" s="150">
        <v>0</v>
      </c>
      <c r="L23" s="83">
        <f t="shared" si="0"/>
        <v>5</v>
      </c>
      <c r="M23" s="79">
        <v>1</v>
      </c>
      <c r="N23" s="79">
        <v>4</v>
      </c>
      <c r="O23" s="79">
        <v>1</v>
      </c>
      <c r="P23" s="79">
        <v>0</v>
      </c>
      <c r="Q23" s="83">
        <f t="shared" si="1"/>
        <v>5</v>
      </c>
      <c r="R23" s="78">
        <f t="shared" si="3"/>
        <v>0</v>
      </c>
      <c r="S23" s="79">
        <v>2</v>
      </c>
      <c r="T23" s="79">
        <v>8</v>
      </c>
      <c r="U23" s="65">
        <f t="shared" si="4"/>
        <v>-6</v>
      </c>
      <c r="V23" s="196"/>
      <c r="W23" s="67">
        <f>'２月'!D23</f>
        <v>1964</v>
      </c>
      <c r="X23" s="260"/>
    </row>
    <row r="24" spans="1:24" ht="22.5" customHeight="1" x14ac:dyDescent="0.15">
      <c r="A24" s="216" t="s">
        <v>9</v>
      </c>
      <c r="B24" s="222">
        <f>SUM(D24+D25)</f>
        <v>7951</v>
      </c>
      <c r="C24" s="60" t="s">
        <v>10</v>
      </c>
      <c r="D24" s="64">
        <f t="shared" si="2"/>
        <v>3817</v>
      </c>
      <c r="E24" s="78">
        <f t="shared" si="5"/>
        <v>-21</v>
      </c>
      <c r="F24" s="217">
        <f>X24+G24</f>
        <v>3576</v>
      </c>
      <c r="G24" s="215">
        <v>-16</v>
      </c>
      <c r="H24" s="79">
        <v>7</v>
      </c>
      <c r="I24" s="79">
        <v>4</v>
      </c>
      <c r="J24" s="79">
        <v>12</v>
      </c>
      <c r="K24" s="150">
        <v>0</v>
      </c>
      <c r="L24" s="83">
        <f t="shared" si="0"/>
        <v>16</v>
      </c>
      <c r="M24" s="79">
        <v>15</v>
      </c>
      <c r="N24" s="79">
        <v>1</v>
      </c>
      <c r="O24" s="79">
        <v>4</v>
      </c>
      <c r="P24" s="79">
        <v>16</v>
      </c>
      <c r="Q24" s="83">
        <f t="shared" si="1"/>
        <v>21</v>
      </c>
      <c r="R24" s="78">
        <f t="shared" si="3"/>
        <v>-5</v>
      </c>
      <c r="S24" s="79">
        <v>1</v>
      </c>
      <c r="T24" s="79">
        <v>9</v>
      </c>
      <c r="U24" s="65">
        <f t="shared" si="4"/>
        <v>-8</v>
      </c>
      <c r="V24" s="196" t="s">
        <v>9</v>
      </c>
      <c r="W24" s="67">
        <f>'２月'!D24</f>
        <v>3838</v>
      </c>
      <c r="X24" s="260">
        <f>'２月'!F24:F25</f>
        <v>3592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2"/>
        <v>4134</v>
      </c>
      <c r="E25" s="80">
        <f t="shared" si="5"/>
        <v>-14</v>
      </c>
      <c r="F25" s="232"/>
      <c r="G25" s="231"/>
      <c r="H25" s="81">
        <v>8</v>
      </c>
      <c r="I25" s="81">
        <v>3</v>
      </c>
      <c r="J25" s="81">
        <v>0</v>
      </c>
      <c r="K25" s="150">
        <v>0</v>
      </c>
      <c r="L25" s="70">
        <f t="shared" si="0"/>
        <v>3</v>
      </c>
      <c r="M25" s="81">
        <v>7</v>
      </c>
      <c r="N25" s="81">
        <v>1</v>
      </c>
      <c r="O25" s="81">
        <v>8</v>
      </c>
      <c r="P25" s="81">
        <v>0</v>
      </c>
      <c r="Q25" s="70">
        <f t="shared" si="1"/>
        <v>9</v>
      </c>
      <c r="R25" s="80">
        <f t="shared" si="3"/>
        <v>-6</v>
      </c>
      <c r="S25" s="81">
        <v>0</v>
      </c>
      <c r="T25" s="81">
        <v>9</v>
      </c>
      <c r="U25" s="71">
        <f t="shared" si="4"/>
        <v>-9</v>
      </c>
      <c r="V25" s="203"/>
      <c r="W25" s="72">
        <f>'２月'!D25</f>
        <v>4148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B12" sqref="B12:B13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3"/>
      <c r="G1" s="3"/>
    </row>
    <row r="2" spans="1:24" ht="22.5" customHeight="1" thickBot="1" x14ac:dyDescent="0.2">
      <c r="B2" s="240" t="s">
        <v>87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2.2160089769964464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47396</v>
      </c>
      <c r="C6" s="57" t="s">
        <v>10</v>
      </c>
      <c r="D6" s="82">
        <f>SUMIF(C8:C44,"男",D8:D44)</f>
        <v>22336</v>
      </c>
      <c r="E6" s="78">
        <f>H6+I6+J6+K6-M6-N6-O6-P6+S6-T6</f>
        <v>-90</v>
      </c>
      <c r="F6" s="228">
        <f>X6+G6</f>
        <v>21388</v>
      </c>
      <c r="G6" s="228">
        <f>SUM(G8:G25)</f>
        <v>-26</v>
      </c>
      <c r="H6" s="82">
        <f>SUMIF(C8:C44,"男",H8:H44)</f>
        <v>95</v>
      </c>
      <c r="I6" s="82">
        <f>SUMIF(C8:C44,"男",I8:I44)</f>
        <v>61</v>
      </c>
      <c r="J6" s="82">
        <f>SUMIF(C8:C44,"男",J8:J44)</f>
        <v>84</v>
      </c>
      <c r="K6" s="82">
        <f>SUMIF(C8:C44,"男",K8:K44)</f>
        <v>1</v>
      </c>
      <c r="L6" s="82">
        <f>SUM(I6:K6)</f>
        <v>146</v>
      </c>
      <c r="M6" s="82">
        <f>SUMIF(C8:C44,"男",M8:M44)</f>
        <v>95</v>
      </c>
      <c r="N6" s="82">
        <f>SUMIF(C8:C44,"男",N8:N44)</f>
        <v>109</v>
      </c>
      <c r="O6" s="82">
        <f>SUMIF(C8:C44,"男",O8:O44)</f>
        <v>100</v>
      </c>
      <c r="P6" s="82">
        <f>SUMIF(C8:C44,"男",P8:P44)</f>
        <v>2</v>
      </c>
      <c r="Q6" s="82">
        <f>SUM(N6:P6)</f>
        <v>211</v>
      </c>
      <c r="R6" s="82">
        <f>SUM(L6-Q6)</f>
        <v>-65</v>
      </c>
      <c r="S6" s="82">
        <f>SUMIF(C8:C44,"男",S8:S44)</f>
        <v>8</v>
      </c>
      <c r="T6" s="82">
        <f>SUMIF(C8:C44,"男",T8:T44)</f>
        <v>33</v>
      </c>
      <c r="U6" s="58">
        <f>SUM(S6-T6)</f>
        <v>-25</v>
      </c>
      <c r="V6" s="200" t="s">
        <v>0</v>
      </c>
      <c r="W6" s="59">
        <v>22426</v>
      </c>
      <c r="X6" s="210">
        <v>21414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25060</v>
      </c>
      <c r="E7" s="78">
        <f>H7+I7+J7+K7-M7-N7-O7-P7+S7-T7</f>
        <v>-161</v>
      </c>
      <c r="F7" s="229"/>
      <c r="G7" s="229"/>
      <c r="H7" s="83">
        <f>SUMIF(C8:C45,"女",H8:H45)</f>
        <v>99</v>
      </c>
      <c r="I7" s="83">
        <f>SUMIF(C8:C45,"女",I8:I45)</f>
        <v>63</v>
      </c>
      <c r="J7" s="83">
        <f>SUMIF(C8:C45,"女",J8:J45)</f>
        <v>43</v>
      </c>
      <c r="K7" s="83">
        <f>SUMIF(C8:C45,"女",K8:K45)</f>
        <v>1</v>
      </c>
      <c r="L7" s="78">
        <f>SUM(I7:K7)</f>
        <v>107</v>
      </c>
      <c r="M7" s="83">
        <f>SUMIF(C8:C45,"女",M8:M45)</f>
        <v>99</v>
      </c>
      <c r="N7" s="83">
        <f>SUMIF(C8:C45,"女",N8:N45)</f>
        <v>145</v>
      </c>
      <c r="O7" s="83">
        <f>SUMIF(C8:C45,"女",O8:O45)</f>
        <v>82</v>
      </c>
      <c r="P7" s="83">
        <f>SUMIF(C8:C45,"女",P8:P45)</f>
        <v>0</v>
      </c>
      <c r="Q7" s="83">
        <f t="shared" ref="Q7:Q24" si="0">SUM(N7:P7)</f>
        <v>227</v>
      </c>
      <c r="R7" s="78">
        <f>SUM(L7-Q7)</f>
        <v>-120</v>
      </c>
      <c r="S7" s="78">
        <f>SUMIF(C8:C45,"女",S8:S45)</f>
        <v>3</v>
      </c>
      <c r="T7" s="78">
        <f>SUMIF(C8:C44,"女",T8:T45)</f>
        <v>44</v>
      </c>
      <c r="U7" s="61">
        <f>SUM(S7-T7)</f>
        <v>-41</v>
      </c>
      <c r="V7" s="201"/>
      <c r="W7" s="62">
        <v>25221</v>
      </c>
      <c r="X7" s="211"/>
    </row>
    <row r="8" spans="1:24" ht="22.5" customHeight="1" x14ac:dyDescent="0.15">
      <c r="A8" s="225" t="s">
        <v>1</v>
      </c>
      <c r="B8" s="222">
        <f>SUM(D8+D9)</f>
        <v>5203</v>
      </c>
      <c r="C8" s="63" t="s">
        <v>10</v>
      </c>
      <c r="D8" s="64">
        <f>E8+W8</f>
        <v>2369</v>
      </c>
      <c r="E8" s="78">
        <f>H8+I8+J8+K8-M8-N8-O8-P8+S8-T8</f>
        <v>-3</v>
      </c>
      <c r="F8" s="230">
        <f>X8+G8</f>
        <v>2216</v>
      </c>
      <c r="G8" s="227">
        <v>2</v>
      </c>
      <c r="H8" s="84">
        <v>8</v>
      </c>
      <c r="I8" s="84">
        <v>1</v>
      </c>
      <c r="J8" s="84">
        <v>7</v>
      </c>
      <c r="K8" s="84">
        <v>0</v>
      </c>
      <c r="L8" s="78">
        <f>SUM(I8:K8)</f>
        <v>8</v>
      </c>
      <c r="M8" s="84">
        <v>6</v>
      </c>
      <c r="N8" s="84">
        <v>4</v>
      </c>
      <c r="O8" s="84">
        <v>5</v>
      </c>
      <c r="P8" s="84">
        <v>0</v>
      </c>
      <c r="Q8" s="78">
        <f t="shared" si="0"/>
        <v>9</v>
      </c>
      <c r="R8" s="78">
        <f>SUM(L8-Q8)</f>
        <v>-1</v>
      </c>
      <c r="S8" s="84">
        <v>0</v>
      </c>
      <c r="T8" s="84">
        <v>4</v>
      </c>
      <c r="U8" s="65">
        <f>SUM(S8-T8)</f>
        <v>-4</v>
      </c>
      <c r="V8" s="202" t="s">
        <v>1</v>
      </c>
      <c r="W8" s="66">
        <v>2372</v>
      </c>
      <c r="X8" s="212">
        <v>2214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1">E9+W9</f>
        <v>2834</v>
      </c>
      <c r="E9" s="78">
        <f>H9+I9+J9+K9-M9-N9-O9-P9+S9-T9</f>
        <v>-6</v>
      </c>
      <c r="F9" s="218"/>
      <c r="G9" s="215"/>
      <c r="H9" s="79">
        <v>9</v>
      </c>
      <c r="I9" s="79">
        <v>1</v>
      </c>
      <c r="J9" s="79">
        <v>6</v>
      </c>
      <c r="K9" s="79">
        <v>0</v>
      </c>
      <c r="L9" s="83">
        <f>SUM(I9:K9)</f>
        <v>7</v>
      </c>
      <c r="M9" s="79">
        <v>5</v>
      </c>
      <c r="N9" s="79">
        <v>2</v>
      </c>
      <c r="O9" s="79">
        <v>7</v>
      </c>
      <c r="P9" s="79">
        <v>0</v>
      </c>
      <c r="Q9" s="83">
        <f t="shared" si="0"/>
        <v>9</v>
      </c>
      <c r="R9" s="78">
        <f t="shared" ref="R9:R25" si="2">SUM(L9-Q9)</f>
        <v>-2</v>
      </c>
      <c r="S9" s="79">
        <v>0</v>
      </c>
      <c r="T9" s="79">
        <v>8</v>
      </c>
      <c r="U9" s="65">
        <f t="shared" ref="U9:U25" si="3">SUM(S9-T9)</f>
        <v>-8</v>
      </c>
      <c r="V9" s="196"/>
      <c r="W9" s="67">
        <v>2840</v>
      </c>
      <c r="X9" s="213"/>
    </row>
    <row r="10" spans="1:24" ht="22.5" customHeight="1" x14ac:dyDescent="0.15">
      <c r="A10" s="216" t="s">
        <v>2</v>
      </c>
      <c r="B10" s="222">
        <f>SUM(D10+D11)</f>
        <v>17545</v>
      </c>
      <c r="C10" s="60" t="s">
        <v>10</v>
      </c>
      <c r="D10" s="64">
        <f t="shared" si="1"/>
        <v>8245</v>
      </c>
      <c r="E10" s="78">
        <f t="shared" ref="E10:E25" si="4">H10+I10+J10+K10-M10-N10-O10-P10+S10-T10</f>
        <v>-26</v>
      </c>
      <c r="F10" s="217">
        <f>X10+G10</f>
        <v>7993</v>
      </c>
      <c r="G10" s="215">
        <v>-3</v>
      </c>
      <c r="H10" s="79">
        <v>52</v>
      </c>
      <c r="I10" s="79">
        <v>41</v>
      </c>
      <c r="J10" s="79">
        <v>43</v>
      </c>
      <c r="K10" s="79">
        <v>1</v>
      </c>
      <c r="L10" s="83">
        <f t="shared" ref="L10:L25" si="5">SUM(I10:K10)</f>
        <v>85</v>
      </c>
      <c r="M10" s="79">
        <v>58</v>
      </c>
      <c r="N10" s="79">
        <v>54</v>
      </c>
      <c r="O10" s="79">
        <v>46</v>
      </c>
      <c r="P10" s="79">
        <v>1</v>
      </c>
      <c r="Q10" s="83">
        <f t="shared" si="0"/>
        <v>101</v>
      </c>
      <c r="R10" s="78">
        <f t="shared" si="2"/>
        <v>-16</v>
      </c>
      <c r="S10" s="79">
        <v>4</v>
      </c>
      <c r="T10" s="79">
        <v>8</v>
      </c>
      <c r="U10" s="65">
        <f t="shared" si="3"/>
        <v>-4</v>
      </c>
      <c r="V10" s="196" t="s">
        <v>2</v>
      </c>
      <c r="W10" s="67">
        <v>8271</v>
      </c>
      <c r="X10" s="212">
        <v>7996</v>
      </c>
    </row>
    <row r="11" spans="1:24" ht="22.5" customHeight="1" x14ac:dyDescent="0.15">
      <c r="A11" s="216"/>
      <c r="B11" s="221"/>
      <c r="C11" s="60" t="s">
        <v>11</v>
      </c>
      <c r="D11" s="64">
        <f t="shared" si="1"/>
        <v>9300</v>
      </c>
      <c r="E11" s="78">
        <f t="shared" si="4"/>
        <v>-63</v>
      </c>
      <c r="F11" s="218"/>
      <c r="G11" s="215"/>
      <c r="H11" s="79">
        <v>54</v>
      </c>
      <c r="I11" s="79">
        <v>33</v>
      </c>
      <c r="J11" s="79">
        <v>21</v>
      </c>
      <c r="K11" s="79">
        <v>1</v>
      </c>
      <c r="L11" s="83">
        <f t="shared" si="5"/>
        <v>55</v>
      </c>
      <c r="M11" s="79">
        <v>56</v>
      </c>
      <c r="N11" s="79">
        <v>72</v>
      </c>
      <c r="O11" s="79">
        <v>39</v>
      </c>
      <c r="P11" s="79">
        <v>0</v>
      </c>
      <c r="Q11" s="83">
        <f t="shared" si="0"/>
        <v>111</v>
      </c>
      <c r="R11" s="78">
        <f t="shared" si="2"/>
        <v>-56</v>
      </c>
      <c r="S11" s="79">
        <v>3</v>
      </c>
      <c r="T11" s="79">
        <v>8</v>
      </c>
      <c r="U11" s="65">
        <f t="shared" si="3"/>
        <v>-5</v>
      </c>
      <c r="V11" s="196"/>
      <c r="W11" s="67">
        <v>9363</v>
      </c>
      <c r="X11" s="213"/>
    </row>
    <row r="12" spans="1:24" ht="22.5" customHeight="1" x14ac:dyDescent="0.15">
      <c r="A12" s="216" t="s">
        <v>3</v>
      </c>
      <c r="B12" s="222">
        <f>SUM(D12+D13)</f>
        <v>4353</v>
      </c>
      <c r="C12" s="60" t="s">
        <v>10</v>
      </c>
      <c r="D12" s="64">
        <f t="shared" si="1"/>
        <v>2009</v>
      </c>
      <c r="E12" s="78">
        <f t="shared" si="4"/>
        <v>-10</v>
      </c>
      <c r="F12" s="217">
        <f>X12+G12</f>
        <v>2256</v>
      </c>
      <c r="G12" s="215">
        <v>-13</v>
      </c>
      <c r="H12" s="79">
        <v>14</v>
      </c>
      <c r="I12" s="79">
        <v>8</v>
      </c>
      <c r="J12" s="79">
        <v>7</v>
      </c>
      <c r="K12" s="79">
        <v>0</v>
      </c>
      <c r="L12" s="83">
        <f t="shared" si="5"/>
        <v>15</v>
      </c>
      <c r="M12" s="79">
        <v>10</v>
      </c>
      <c r="N12" s="79">
        <v>12</v>
      </c>
      <c r="O12" s="79">
        <v>9</v>
      </c>
      <c r="P12" s="79">
        <v>0</v>
      </c>
      <c r="Q12" s="83">
        <f t="shared" si="0"/>
        <v>21</v>
      </c>
      <c r="R12" s="78">
        <f t="shared" si="2"/>
        <v>-6</v>
      </c>
      <c r="S12" s="79">
        <v>0</v>
      </c>
      <c r="T12" s="79">
        <v>8</v>
      </c>
      <c r="U12" s="65">
        <f t="shared" si="3"/>
        <v>-8</v>
      </c>
      <c r="V12" s="196" t="s">
        <v>3</v>
      </c>
      <c r="W12" s="67">
        <v>2019</v>
      </c>
      <c r="X12" s="212">
        <v>2269</v>
      </c>
    </row>
    <row r="13" spans="1:24" ht="22.5" customHeight="1" x14ac:dyDescent="0.15">
      <c r="A13" s="216"/>
      <c r="B13" s="221"/>
      <c r="C13" s="60" t="s">
        <v>11</v>
      </c>
      <c r="D13" s="64">
        <f t="shared" si="1"/>
        <v>2344</v>
      </c>
      <c r="E13" s="78">
        <f t="shared" si="4"/>
        <v>-16</v>
      </c>
      <c r="F13" s="218"/>
      <c r="G13" s="215"/>
      <c r="H13" s="79">
        <v>11</v>
      </c>
      <c r="I13" s="79">
        <v>11</v>
      </c>
      <c r="J13" s="79">
        <v>2</v>
      </c>
      <c r="K13" s="79">
        <v>0</v>
      </c>
      <c r="L13" s="83">
        <f t="shared" si="5"/>
        <v>13</v>
      </c>
      <c r="M13" s="79">
        <v>9</v>
      </c>
      <c r="N13" s="79">
        <v>20</v>
      </c>
      <c r="O13" s="79">
        <v>8</v>
      </c>
      <c r="P13" s="79">
        <v>0</v>
      </c>
      <c r="Q13" s="83">
        <f t="shared" si="0"/>
        <v>28</v>
      </c>
      <c r="R13" s="78">
        <f t="shared" si="2"/>
        <v>-15</v>
      </c>
      <c r="S13" s="79">
        <v>0</v>
      </c>
      <c r="T13" s="79">
        <v>3</v>
      </c>
      <c r="U13" s="65">
        <f t="shared" si="3"/>
        <v>-3</v>
      </c>
      <c r="V13" s="196"/>
      <c r="W13" s="67">
        <v>2360</v>
      </c>
      <c r="X13" s="213"/>
    </row>
    <row r="14" spans="1:24" ht="22.5" customHeight="1" x14ac:dyDescent="0.15">
      <c r="A14" s="216" t="s">
        <v>4</v>
      </c>
      <c r="B14" s="222">
        <f>SUM(D14+D15)</f>
        <v>4435</v>
      </c>
      <c r="C14" s="60" t="s">
        <v>10</v>
      </c>
      <c r="D14" s="64">
        <f t="shared" si="1"/>
        <v>2150</v>
      </c>
      <c r="E14" s="78">
        <f t="shared" si="4"/>
        <v>-4</v>
      </c>
      <c r="F14" s="217">
        <f>X14+G14</f>
        <v>1676</v>
      </c>
      <c r="G14" s="215">
        <v>13</v>
      </c>
      <c r="H14" s="79">
        <v>10</v>
      </c>
      <c r="I14" s="79">
        <v>2</v>
      </c>
      <c r="J14" s="79">
        <v>6</v>
      </c>
      <c r="K14" s="79">
        <v>0</v>
      </c>
      <c r="L14" s="83">
        <f t="shared" si="5"/>
        <v>8</v>
      </c>
      <c r="M14" s="79">
        <v>8</v>
      </c>
      <c r="N14" s="79">
        <v>2</v>
      </c>
      <c r="O14" s="79">
        <v>11</v>
      </c>
      <c r="P14" s="79">
        <v>0</v>
      </c>
      <c r="Q14" s="83">
        <f t="shared" si="0"/>
        <v>13</v>
      </c>
      <c r="R14" s="78">
        <f t="shared" si="2"/>
        <v>-5</v>
      </c>
      <c r="S14" s="79">
        <v>2</v>
      </c>
      <c r="T14" s="79">
        <v>3</v>
      </c>
      <c r="U14" s="65">
        <f t="shared" si="3"/>
        <v>-1</v>
      </c>
      <c r="V14" s="196" t="s">
        <v>4</v>
      </c>
      <c r="W14" s="67">
        <v>2154</v>
      </c>
      <c r="X14" s="212">
        <v>1663</v>
      </c>
    </row>
    <row r="15" spans="1:24" ht="22.5" customHeight="1" x14ac:dyDescent="0.15">
      <c r="A15" s="216"/>
      <c r="B15" s="221"/>
      <c r="C15" s="60" t="s">
        <v>11</v>
      </c>
      <c r="D15" s="64">
        <f t="shared" si="1"/>
        <v>2285</v>
      </c>
      <c r="E15" s="78">
        <f t="shared" si="4"/>
        <v>-5</v>
      </c>
      <c r="F15" s="218"/>
      <c r="G15" s="215"/>
      <c r="H15" s="79">
        <v>13</v>
      </c>
      <c r="I15" s="79">
        <v>10</v>
      </c>
      <c r="J15" s="79">
        <v>4</v>
      </c>
      <c r="K15" s="79">
        <v>0</v>
      </c>
      <c r="L15" s="83">
        <f t="shared" si="5"/>
        <v>14</v>
      </c>
      <c r="M15" s="79">
        <v>14</v>
      </c>
      <c r="N15" s="79">
        <v>8</v>
      </c>
      <c r="O15" s="79">
        <v>7</v>
      </c>
      <c r="P15" s="79">
        <v>0</v>
      </c>
      <c r="Q15" s="83">
        <f t="shared" si="0"/>
        <v>15</v>
      </c>
      <c r="R15" s="78">
        <f t="shared" si="2"/>
        <v>-1</v>
      </c>
      <c r="S15" s="79">
        <v>0</v>
      </c>
      <c r="T15" s="79">
        <v>3</v>
      </c>
      <c r="U15" s="65">
        <f t="shared" si="3"/>
        <v>-3</v>
      </c>
      <c r="V15" s="196"/>
      <c r="W15" s="67">
        <v>2290</v>
      </c>
      <c r="X15" s="213"/>
    </row>
    <row r="16" spans="1:24" ht="22.5" customHeight="1" x14ac:dyDescent="0.15">
      <c r="A16" s="216" t="s">
        <v>5</v>
      </c>
      <c r="B16" s="222">
        <f>SUM(D16+D17)</f>
        <v>2646</v>
      </c>
      <c r="C16" s="60" t="s">
        <v>10</v>
      </c>
      <c r="D16" s="64">
        <f t="shared" si="1"/>
        <v>1298</v>
      </c>
      <c r="E16" s="78">
        <f t="shared" si="4"/>
        <v>-6</v>
      </c>
      <c r="F16" s="217">
        <f>X16+G16</f>
        <v>1350</v>
      </c>
      <c r="G16" s="215">
        <v>-2</v>
      </c>
      <c r="H16" s="79">
        <v>2</v>
      </c>
      <c r="I16" s="79">
        <v>2</v>
      </c>
      <c r="J16" s="79">
        <v>10</v>
      </c>
      <c r="K16" s="79">
        <v>0</v>
      </c>
      <c r="L16" s="83">
        <f t="shared" si="5"/>
        <v>12</v>
      </c>
      <c r="M16" s="79">
        <v>6</v>
      </c>
      <c r="N16" s="79">
        <v>7</v>
      </c>
      <c r="O16" s="79">
        <v>4</v>
      </c>
      <c r="P16" s="79">
        <v>0</v>
      </c>
      <c r="Q16" s="83">
        <f t="shared" si="0"/>
        <v>11</v>
      </c>
      <c r="R16" s="78">
        <f t="shared" si="2"/>
        <v>1</v>
      </c>
      <c r="S16" s="79">
        <v>0</v>
      </c>
      <c r="T16" s="79">
        <v>3</v>
      </c>
      <c r="U16" s="65">
        <f t="shared" si="3"/>
        <v>-3</v>
      </c>
      <c r="V16" s="196" t="s">
        <v>5</v>
      </c>
      <c r="W16" s="67">
        <v>1304</v>
      </c>
      <c r="X16" s="212">
        <v>1352</v>
      </c>
    </row>
    <row r="17" spans="1:24" ht="22.5" customHeight="1" x14ac:dyDescent="0.15">
      <c r="A17" s="216"/>
      <c r="B17" s="221"/>
      <c r="C17" s="60" t="s">
        <v>11</v>
      </c>
      <c r="D17" s="64">
        <f t="shared" si="1"/>
        <v>1348</v>
      </c>
      <c r="E17" s="78">
        <f t="shared" si="4"/>
        <v>-12</v>
      </c>
      <c r="F17" s="218"/>
      <c r="G17" s="215"/>
      <c r="H17" s="79">
        <v>2</v>
      </c>
      <c r="I17" s="79">
        <v>0</v>
      </c>
      <c r="J17" s="79">
        <v>3</v>
      </c>
      <c r="K17" s="79">
        <v>0</v>
      </c>
      <c r="L17" s="83">
        <f t="shared" si="5"/>
        <v>3</v>
      </c>
      <c r="M17" s="79">
        <v>4</v>
      </c>
      <c r="N17" s="79">
        <v>4</v>
      </c>
      <c r="O17" s="79">
        <v>6</v>
      </c>
      <c r="P17" s="79">
        <v>0</v>
      </c>
      <c r="Q17" s="83">
        <f t="shared" si="0"/>
        <v>10</v>
      </c>
      <c r="R17" s="78">
        <f t="shared" si="2"/>
        <v>-7</v>
      </c>
      <c r="S17" s="79">
        <v>0</v>
      </c>
      <c r="T17" s="79">
        <v>3</v>
      </c>
      <c r="U17" s="65">
        <f t="shared" si="3"/>
        <v>-3</v>
      </c>
      <c r="V17" s="196"/>
      <c r="W17" s="67">
        <v>1360</v>
      </c>
      <c r="X17" s="213"/>
    </row>
    <row r="18" spans="1:24" ht="22.5" customHeight="1" x14ac:dyDescent="0.15">
      <c r="A18" s="216" t="s">
        <v>6</v>
      </c>
      <c r="B18" s="222">
        <f>SUM(D18+D19)</f>
        <v>634</v>
      </c>
      <c r="C18" s="60" t="s">
        <v>10</v>
      </c>
      <c r="D18" s="64">
        <f t="shared" si="1"/>
        <v>320</v>
      </c>
      <c r="E18" s="78">
        <f t="shared" si="4"/>
        <v>-1</v>
      </c>
      <c r="F18" s="217">
        <f>X18+G18</f>
        <v>324</v>
      </c>
      <c r="G18" s="215">
        <v>-1</v>
      </c>
      <c r="H18" s="79">
        <v>1</v>
      </c>
      <c r="I18" s="79">
        <v>0</v>
      </c>
      <c r="J18" s="79">
        <v>1</v>
      </c>
      <c r="K18" s="79">
        <v>0</v>
      </c>
      <c r="L18" s="83">
        <f t="shared" si="5"/>
        <v>1</v>
      </c>
      <c r="M18" s="79">
        <v>1</v>
      </c>
      <c r="N18" s="79">
        <v>2</v>
      </c>
      <c r="O18" s="79">
        <v>0</v>
      </c>
      <c r="P18" s="79">
        <v>0</v>
      </c>
      <c r="Q18" s="83">
        <f t="shared" si="0"/>
        <v>2</v>
      </c>
      <c r="R18" s="78">
        <f t="shared" si="2"/>
        <v>-1</v>
      </c>
      <c r="S18" s="79">
        <v>0</v>
      </c>
      <c r="T18" s="79">
        <v>0</v>
      </c>
      <c r="U18" s="65">
        <f t="shared" si="3"/>
        <v>0</v>
      </c>
      <c r="V18" s="196" t="s">
        <v>6</v>
      </c>
      <c r="W18" s="67">
        <v>321</v>
      </c>
      <c r="X18" s="212">
        <v>325</v>
      </c>
    </row>
    <row r="19" spans="1:24" ht="22.5" customHeight="1" x14ac:dyDescent="0.15">
      <c r="A19" s="216"/>
      <c r="B19" s="221"/>
      <c r="C19" s="60" t="s">
        <v>11</v>
      </c>
      <c r="D19" s="64">
        <f t="shared" si="1"/>
        <v>314</v>
      </c>
      <c r="E19" s="78">
        <f t="shared" si="4"/>
        <v>0</v>
      </c>
      <c r="F19" s="218"/>
      <c r="G19" s="215"/>
      <c r="H19" s="79">
        <v>1</v>
      </c>
      <c r="I19" s="79">
        <v>1</v>
      </c>
      <c r="J19" s="79">
        <v>0</v>
      </c>
      <c r="K19" s="79">
        <v>0</v>
      </c>
      <c r="L19" s="83">
        <f t="shared" si="5"/>
        <v>1</v>
      </c>
      <c r="M19" s="79">
        <v>1</v>
      </c>
      <c r="N19" s="79">
        <v>0</v>
      </c>
      <c r="O19" s="79">
        <v>0</v>
      </c>
      <c r="P19" s="79">
        <v>0</v>
      </c>
      <c r="Q19" s="83">
        <f t="shared" si="0"/>
        <v>0</v>
      </c>
      <c r="R19" s="78">
        <f t="shared" si="2"/>
        <v>1</v>
      </c>
      <c r="S19" s="79">
        <v>0</v>
      </c>
      <c r="T19" s="79">
        <v>1</v>
      </c>
      <c r="U19" s="65">
        <f t="shared" si="3"/>
        <v>-1</v>
      </c>
      <c r="V19" s="196"/>
      <c r="W19" s="67">
        <v>314</v>
      </c>
      <c r="X19" s="213"/>
    </row>
    <row r="20" spans="1:24" ht="22.5" customHeight="1" x14ac:dyDescent="0.15">
      <c r="A20" s="216" t="s">
        <v>7</v>
      </c>
      <c r="B20" s="222">
        <f>SUM(D20+D21)</f>
        <v>722</v>
      </c>
      <c r="C20" s="60" t="s">
        <v>10</v>
      </c>
      <c r="D20" s="64">
        <f t="shared" si="1"/>
        <v>326</v>
      </c>
      <c r="E20" s="78">
        <f t="shared" si="4"/>
        <v>-2</v>
      </c>
      <c r="F20" s="217">
        <f>X20+G20</f>
        <v>378</v>
      </c>
      <c r="G20" s="215">
        <v>1</v>
      </c>
      <c r="H20" s="79">
        <v>1</v>
      </c>
      <c r="I20" s="79">
        <v>1</v>
      </c>
      <c r="J20" s="79">
        <v>1</v>
      </c>
      <c r="K20" s="79">
        <v>0</v>
      </c>
      <c r="L20" s="83">
        <f t="shared" si="5"/>
        <v>2</v>
      </c>
      <c r="M20" s="79">
        <v>1</v>
      </c>
      <c r="N20" s="79">
        <v>0</v>
      </c>
      <c r="O20" s="79">
        <v>2</v>
      </c>
      <c r="P20" s="79">
        <v>0</v>
      </c>
      <c r="Q20" s="83">
        <f t="shared" si="0"/>
        <v>2</v>
      </c>
      <c r="R20" s="78">
        <f t="shared" si="2"/>
        <v>0</v>
      </c>
      <c r="S20" s="79">
        <v>0</v>
      </c>
      <c r="T20" s="79">
        <v>2</v>
      </c>
      <c r="U20" s="65">
        <f t="shared" si="3"/>
        <v>-2</v>
      </c>
      <c r="V20" s="196" t="s">
        <v>7</v>
      </c>
      <c r="W20" s="67">
        <v>328</v>
      </c>
      <c r="X20" s="212">
        <v>377</v>
      </c>
    </row>
    <row r="21" spans="1:24" ht="22.5" customHeight="1" x14ac:dyDescent="0.15">
      <c r="A21" s="216"/>
      <c r="B21" s="221"/>
      <c r="C21" s="60" t="s">
        <v>11</v>
      </c>
      <c r="D21" s="64">
        <f t="shared" si="1"/>
        <v>396</v>
      </c>
      <c r="E21" s="78">
        <f t="shared" si="4"/>
        <v>-2</v>
      </c>
      <c r="F21" s="218"/>
      <c r="G21" s="215"/>
      <c r="H21" s="79">
        <v>1</v>
      </c>
      <c r="I21" s="79">
        <v>0</v>
      </c>
      <c r="J21" s="79">
        <v>0</v>
      </c>
      <c r="K21" s="79">
        <v>0</v>
      </c>
      <c r="L21" s="83">
        <f t="shared" si="5"/>
        <v>0</v>
      </c>
      <c r="M21" s="79">
        <v>2</v>
      </c>
      <c r="N21" s="79">
        <v>0</v>
      </c>
      <c r="O21" s="79">
        <v>0</v>
      </c>
      <c r="P21" s="79">
        <v>0</v>
      </c>
      <c r="Q21" s="83">
        <f t="shared" si="0"/>
        <v>0</v>
      </c>
      <c r="R21" s="78">
        <f t="shared" si="2"/>
        <v>0</v>
      </c>
      <c r="S21" s="79">
        <v>0</v>
      </c>
      <c r="T21" s="79">
        <v>1</v>
      </c>
      <c r="U21" s="65">
        <f t="shared" si="3"/>
        <v>-1</v>
      </c>
      <c r="V21" s="196"/>
      <c r="W21" s="67">
        <v>398</v>
      </c>
      <c r="X21" s="213"/>
    </row>
    <row r="22" spans="1:24" ht="22.5" customHeight="1" x14ac:dyDescent="0.15">
      <c r="A22" s="216" t="s">
        <v>8</v>
      </c>
      <c r="B22" s="222">
        <f>SUM(D22+D23)</f>
        <v>3669</v>
      </c>
      <c r="C22" s="60" t="s">
        <v>10</v>
      </c>
      <c r="D22" s="64">
        <f t="shared" si="1"/>
        <v>1676</v>
      </c>
      <c r="E22" s="78">
        <f t="shared" si="4"/>
        <v>-16</v>
      </c>
      <c r="F22" s="217">
        <f>X22+G22</f>
        <v>1527</v>
      </c>
      <c r="G22" s="215">
        <v>-14</v>
      </c>
      <c r="H22" s="79">
        <v>2</v>
      </c>
      <c r="I22" s="79">
        <v>3</v>
      </c>
      <c r="J22" s="79">
        <v>4</v>
      </c>
      <c r="K22" s="79">
        <v>0</v>
      </c>
      <c r="L22" s="83">
        <f t="shared" si="5"/>
        <v>7</v>
      </c>
      <c r="M22" s="79">
        <v>0</v>
      </c>
      <c r="N22" s="79">
        <v>13</v>
      </c>
      <c r="O22" s="79">
        <v>13</v>
      </c>
      <c r="P22" s="79">
        <v>0</v>
      </c>
      <c r="Q22" s="83">
        <f t="shared" si="0"/>
        <v>26</v>
      </c>
      <c r="R22" s="78">
        <f t="shared" si="2"/>
        <v>-19</v>
      </c>
      <c r="S22" s="79">
        <v>1</v>
      </c>
      <c r="T22" s="79">
        <v>0</v>
      </c>
      <c r="U22" s="65">
        <f t="shared" si="3"/>
        <v>1</v>
      </c>
      <c r="V22" s="196" t="s">
        <v>8</v>
      </c>
      <c r="W22" s="67">
        <v>1692</v>
      </c>
      <c r="X22" s="212">
        <v>1541</v>
      </c>
    </row>
    <row r="23" spans="1:24" ht="22.5" customHeight="1" x14ac:dyDescent="0.15">
      <c r="A23" s="216"/>
      <c r="B23" s="221"/>
      <c r="C23" s="60" t="s">
        <v>11</v>
      </c>
      <c r="D23" s="64">
        <f t="shared" si="1"/>
        <v>1993</v>
      </c>
      <c r="E23" s="78">
        <f t="shared" si="4"/>
        <v>-16</v>
      </c>
      <c r="F23" s="218"/>
      <c r="G23" s="215"/>
      <c r="H23" s="79">
        <v>5</v>
      </c>
      <c r="I23" s="79">
        <v>4</v>
      </c>
      <c r="J23" s="79">
        <v>5</v>
      </c>
      <c r="K23" s="79">
        <v>0</v>
      </c>
      <c r="L23" s="83">
        <f t="shared" si="5"/>
        <v>9</v>
      </c>
      <c r="M23" s="79">
        <v>3</v>
      </c>
      <c r="N23" s="79">
        <v>16</v>
      </c>
      <c r="O23" s="79">
        <v>2</v>
      </c>
      <c r="P23" s="79">
        <v>0</v>
      </c>
      <c r="Q23" s="83">
        <f t="shared" si="0"/>
        <v>18</v>
      </c>
      <c r="R23" s="78">
        <f t="shared" si="2"/>
        <v>-9</v>
      </c>
      <c r="S23" s="79">
        <v>0</v>
      </c>
      <c r="T23" s="79">
        <v>9</v>
      </c>
      <c r="U23" s="65">
        <f t="shared" si="3"/>
        <v>-9</v>
      </c>
      <c r="V23" s="196"/>
      <c r="W23" s="67">
        <v>2009</v>
      </c>
      <c r="X23" s="213"/>
    </row>
    <row r="24" spans="1:24" ht="22.5" customHeight="1" x14ac:dyDescent="0.15">
      <c r="A24" s="216" t="s">
        <v>9</v>
      </c>
      <c r="B24" s="222">
        <f>SUM(D24+D25)</f>
        <v>8189</v>
      </c>
      <c r="C24" s="60" t="s">
        <v>10</v>
      </c>
      <c r="D24" s="64">
        <f t="shared" si="1"/>
        <v>3943</v>
      </c>
      <c r="E24" s="78">
        <f t="shared" si="4"/>
        <v>-22</v>
      </c>
      <c r="F24" s="217">
        <f>X24+G24</f>
        <v>3668</v>
      </c>
      <c r="G24" s="215">
        <v>-9</v>
      </c>
      <c r="H24" s="79">
        <v>5</v>
      </c>
      <c r="I24" s="79">
        <v>3</v>
      </c>
      <c r="J24" s="79">
        <v>5</v>
      </c>
      <c r="K24" s="79">
        <v>0</v>
      </c>
      <c r="L24" s="83">
        <f t="shared" si="5"/>
        <v>8</v>
      </c>
      <c r="M24" s="79">
        <v>5</v>
      </c>
      <c r="N24" s="79">
        <v>15</v>
      </c>
      <c r="O24" s="79">
        <v>10</v>
      </c>
      <c r="P24" s="79">
        <v>1</v>
      </c>
      <c r="Q24" s="83">
        <f t="shared" si="0"/>
        <v>26</v>
      </c>
      <c r="R24" s="78">
        <f t="shared" si="2"/>
        <v>-18</v>
      </c>
      <c r="S24" s="79">
        <v>1</v>
      </c>
      <c r="T24" s="79">
        <v>5</v>
      </c>
      <c r="U24" s="65">
        <f t="shared" si="3"/>
        <v>-4</v>
      </c>
      <c r="V24" s="196" t="s">
        <v>9</v>
      </c>
      <c r="W24" s="67">
        <v>3965</v>
      </c>
      <c r="X24" s="212">
        <v>3677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1"/>
        <v>4246</v>
      </c>
      <c r="E25" s="80">
        <f t="shared" si="4"/>
        <v>-41</v>
      </c>
      <c r="F25" s="232"/>
      <c r="G25" s="231"/>
      <c r="H25" s="81">
        <v>3</v>
      </c>
      <c r="I25" s="81">
        <v>3</v>
      </c>
      <c r="J25" s="81">
        <v>2</v>
      </c>
      <c r="K25" s="81">
        <v>0</v>
      </c>
      <c r="L25" s="70">
        <f t="shared" si="5"/>
        <v>5</v>
      </c>
      <c r="M25" s="81">
        <v>5</v>
      </c>
      <c r="N25" s="81">
        <v>23</v>
      </c>
      <c r="O25" s="81">
        <v>13</v>
      </c>
      <c r="P25" s="81">
        <v>0</v>
      </c>
      <c r="Q25" s="70">
        <f>SUM(N25:P25)</f>
        <v>36</v>
      </c>
      <c r="R25" s="80">
        <f t="shared" si="2"/>
        <v>-31</v>
      </c>
      <c r="S25" s="81">
        <v>0</v>
      </c>
      <c r="T25" s="81">
        <v>8</v>
      </c>
      <c r="U25" s="71">
        <f t="shared" si="3"/>
        <v>-8</v>
      </c>
      <c r="V25" s="203"/>
      <c r="W25" s="72">
        <v>4287</v>
      </c>
      <c r="X25" s="214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  <mergeCell ref="O2:R2"/>
    <mergeCell ref="S4:S5"/>
    <mergeCell ref="T4:T5"/>
    <mergeCell ref="B3:B5"/>
    <mergeCell ref="B1:E1"/>
    <mergeCell ref="B2:E2"/>
    <mergeCell ref="C3:D5"/>
    <mergeCell ref="F3:F5"/>
    <mergeCell ref="K2:M2"/>
    <mergeCell ref="G24:G25"/>
    <mergeCell ref="B20:B21"/>
    <mergeCell ref="G20:G21"/>
    <mergeCell ref="B22:B23"/>
    <mergeCell ref="G22:G23"/>
    <mergeCell ref="F20:F21"/>
    <mergeCell ref="F22:F23"/>
    <mergeCell ref="F24:F25"/>
    <mergeCell ref="G8:G9"/>
    <mergeCell ref="B10:B11"/>
    <mergeCell ref="G10:G11"/>
    <mergeCell ref="G6:G7"/>
    <mergeCell ref="F6:F7"/>
    <mergeCell ref="F8:F9"/>
    <mergeCell ref="F10:F11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V16:V17"/>
    <mergeCell ref="V18:V19"/>
    <mergeCell ref="V20:V21"/>
    <mergeCell ref="V3:V5"/>
    <mergeCell ref="V6:V7"/>
    <mergeCell ref="V8:V9"/>
    <mergeCell ref="V10:V11"/>
    <mergeCell ref="V12:V1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R13" sqref="R13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3"/>
      <c r="G1" s="3"/>
    </row>
    <row r="2" spans="1:24" ht="22.5" customHeight="1" thickBot="1" x14ac:dyDescent="0.2">
      <c r="B2" s="240" t="s">
        <v>88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2.2082189230697633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47448</v>
      </c>
      <c r="C6" s="57" t="s">
        <v>10</v>
      </c>
      <c r="D6" s="82">
        <f>SUMIF(C8:C44,"男",D8:D44)</f>
        <v>22353</v>
      </c>
      <c r="E6" s="78">
        <f>H6+I6+J6+K6-M6-N6-O6-P6+S6-T6</f>
        <v>17</v>
      </c>
      <c r="F6" s="228">
        <f>X6+G6</f>
        <v>21487</v>
      </c>
      <c r="G6" s="228">
        <f>SUM(G8:G25)</f>
        <v>99</v>
      </c>
      <c r="H6" s="82">
        <f>SUMIF(C8:C44,"男",H8:H44)</f>
        <v>106</v>
      </c>
      <c r="I6" s="82">
        <f>SUMIF(C8:C44,"男",I8:I44)</f>
        <v>93</v>
      </c>
      <c r="J6" s="82">
        <f>SUMIF(C8:C44,"男",J8:J44)</f>
        <v>69</v>
      </c>
      <c r="K6" s="82">
        <f>SUMIF(C8:C44,"男",K8:K44)</f>
        <v>1</v>
      </c>
      <c r="L6" s="82">
        <f>SUM(I6:K6)</f>
        <v>163</v>
      </c>
      <c r="M6" s="82">
        <f>SUMIF(C8:C44,"男",M8:M44)</f>
        <v>106</v>
      </c>
      <c r="N6" s="82">
        <f>SUMIF(C8:C44,"男",N8:N44)</f>
        <v>60</v>
      </c>
      <c r="O6" s="82">
        <f>SUMIF(C8:C44,"男",O8:O44)</f>
        <v>58</v>
      </c>
      <c r="P6" s="82">
        <f>SUMIF(C8:C44,"男",P8:P44)</f>
        <v>4</v>
      </c>
      <c r="Q6" s="82">
        <f>SUM(N6:P6)</f>
        <v>122</v>
      </c>
      <c r="R6" s="82">
        <f>SUM(L6-Q6)</f>
        <v>41</v>
      </c>
      <c r="S6" s="82">
        <f>SUMIF(C8:C44,"男",S8:S44)</f>
        <v>8</v>
      </c>
      <c r="T6" s="82">
        <f>SUMIF(C8:C44,"男",T8:T44)</f>
        <v>32</v>
      </c>
      <c r="U6" s="58">
        <f>SUM(S6-T6)</f>
        <v>-24</v>
      </c>
      <c r="V6" s="200" t="s">
        <v>0</v>
      </c>
      <c r="W6" s="59">
        <f>SUMIF(C8:C25,"男",W8:W25)</f>
        <v>22336</v>
      </c>
      <c r="X6" s="210">
        <f>SUM(X8:X25)</f>
        <v>21388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25095</v>
      </c>
      <c r="E7" s="78">
        <f>H7+I7+J7+K7-M7-N7-O7-P7+S7-T7</f>
        <v>35</v>
      </c>
      <c r="F7" s="229"/>
      <c r="G7" s="229"/>
      <c r="H7" s="83">
        <f>SUMIF(C8:C45,"女",H8:H45)</f>
        <v>92</v>
      </c>
      <c r="I7" s="83">
        <f>SUMIF(C8:C45,"女",I8:I45)</f>
        <v>94</v>
      </c>
      <c r="J7" s="83">
        <f>SUMIF(C8:C45,"女",J8:J45)</f>
        <v>55</v>
      </c>
      <c r="K7" s="83">
        <f>SUMIF(C8:C45,"女",K8:K45)</f>
        <v>1</v>
      </c>
      <c r="L7" s="78">
        <f>SUM(I7:K7)</f>
        <v>150</v>
      </c>
      <c r="M7" s="83">
        <f>SUMIF(C8:C45,"女",M8:M45)</f>
        <v>92</v>
      </c>
      <c r="N7" s="83">
        <f>SUMIF(C8:C45,"女",N8:N45)</f>
        <v>55</v>
      </c>
      <c r="O7" s="83">
        <f>SUMIF(C8:C45,"女",O8:O45)</f>
        <v>28</v>
      </c>
      <c r="P7" s="83">
        <f>SUMIF(C8:C45,"女",P8:P45)</f>
        <v>0</v>
      </c>
      <c r="Q7" s="83">
        <f t="shared" ref="Q7:Q25" si="0">SUM(N7:P7)</f>
        <v>83</v>
      </c>
      <c r="R7" s="78">
        <f>SUM(L7-Q7)</f>
        <v>67</v>
      </c>
      <c r="S7" s="78">
        <f>SUMIF(C8:C45,"女",S8:S45)</f>
        <v>9</v>
      </c>
      <c r="T7" s="78">
        <f>SUMIF(C8:C44,"女",T8:T45)</f>
        <v>41</v>
      </c>
      <c r="U7" s="61">
        <f>SUM(S7-T7)</f>
        <v>-32</v>
      </c>
      <c r="V7" s="201"/>
      <c r="W7" s="62">
        <f>SUMIF(C8:C25,"女",W8:W25)</f>
        <v>25060</v>
      </c>
      <c r="X7" s="211"/>
    </row>
    <row r="8" spans="1:24" ht="22.5" customHeight="1" x14ac:dyDescent="0.15">
      <c r="A8" s="225" t="s">
        <v>1</v>
      </c>
      <c r="B8" s="222">
        <f>SUM(D8+D9)</f>
        <v>5194</v>
      </c>
      <c r="C8" s="63" t="s">
        <v>10</v>
      </c>
      <c r="D8" s="64">
        <f>E8+W8</f>
        <v>2360</v>
      </c>
      <c r="E8" s="78">
        <f>H8+I8+J8+K8-M8-N8-O8-P8+S8-T8</f>
        <v>-9</v>
      </c>
      <c r="F8" s="230">
        <f>X8+G8</f>
        <v>2221</v>
      </c>
      <c r="G8" s="227">
        <v>5</v>
      </c>
      <c r="H8" s="84">
        <v>9</v>
      </c>
      <c r="I8" s="84">
        <v>5</v>
      </c>
      <c r="J8" s="84">
        <v>3</v>
      </c>
      <c r="K8" s="84">
        <v>0</v>
      </c>
      <c r="L8" s="78">
        <f>SUM(I8:K8)</f>
        <v>8</v>
      </c>
      <c r="M8" s="84">
        <v>6</v>
      </c>
      <c r="N8" s="84">
        <v>7</v>
      </c>
      <c r="O8" s="84">
        <v>10</v>
      </c>
      <c r="P8" s="84">
        <v>0</v>
      </c>
      <c r="Q8" s="78">
        <f t="shared" si="0"/>
        <v>17</v>
      </c>
      <c r="R8" s="78">
        <f>SUM(L8-Q8)</f>
        <v>-9</v>
      </c>
      <c r="S8" s="84">
        <v>0</v>
      </c>
      <c r="T8" s="84">
        <v>3</v>
      </c>
      <c r="U8" s="65">
        <f>SUM(S8-T8)</f>
        <v>-3</v>
      </c>
      <c r="V8" s="202" t="s">
        <v>1</v>
      </c>
      <c r="W8" s="66">
        <f>'４月'!D8</f>
        <v>2369</v>
      </c>
      <c r="X8" s="213">
        <f>'４月'!F8:F9</f>
        <v>2216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1">E9+W9</f>
        <v>2834</v>
      </c>
      <c r="E9" s="78">
        <f>H9+I9+J9+K9-M9-N9-O9-P9+S9-T9</f>
        <v>0</v>
      </c>
      <c r="F9" s="218"/>
      <c r="G9" s="215"/>
      <c r="H9" s="79">
        <v>9</v>
      </c>
      <c r="I9" s="79">
        <v>2</v>
      </c>
      <c r="J9" s="79">
        <v>4</v>
      </c>
      <c r="K9" s="79">
        <v>0</v>
      </c>
      <c r="L9" s="83">
        <f t="shared" ref="L9:L25" si="2">SUM(I9:K9)</f>
        <v>6</v>
      </c>
      <c r="M9" s="79">
        <v>5</v>
      </c>
      <c r="N9" s="79">
        <v>4</v>
      </c>
      <c r="O9" s="79">
        <v>2</v>
      </c>
      <c r="P9" s="79">
        <v>0</v>
      </c>
      <c r="Q9" s="83">
        <f t="shared" si="0"/>
        <v>6</v>
      </c>
      <c r="R9" s="78">
        <f t="shared" ref="R9:R25" si="3">SUM(L9-Q9)</f>
        <v>0</v>
      </c>
      <c r="S9" s="79">
        <v>1</v>
      </c>
      <c r="T9" s="79">
        <v>5</v>
      </c>
      <c r="U9" s="65">
        <f t="shared" ref="U9:U25" si="4">SUM(S9-T9)</f>
        <v>-4</v>
      </c>
      <c r="V9" s="196"/>
      <c r="W9" s="66">
        <f>'４月'!D9</f>
        <v>2834</v>
      </c>
      <c r="X9" s="260"/>
    </row>
    <row r="10" spans="1:24" ht="22.5" customHeight="1" x14ac:dyDescent="0.15">
      <c r="A10" s="216" t="s">
        <v>2</v>
      </c>
      <c r="B10" s="222">
        <f>SUM(D10+D11)</f>
        <v>17635</v>
      </c>
      <c r="C10" s="60" t="s">
        <v>10</v>
      </c>
      <c r="D10" s="64">
        <f t="shared" si="1"/>
        <v>8282</v>
      </c>
      <c r="E10" s="78">
        <f t="shared" ref="E10:E25" si="5">H10+I10+J10+K10-M10-N10-O10-P10+S10-T10</f>
        <v>37</v>
      </c>
      <c r="F10" s="217">
        <f>X10+G10</f>
        <v>8082</v>
      </c>
      <c r="G10" s="215">
        <v>89</v>
      </c>
      <c r="H10" s="79">
        <v>54</v>
      </c>
      <c r="I10" s="79">
        <v>64</v>
      </c>
      <c r="J10" s="79">
        <v>38</v>
      </c>
      <c r="K10" s="79">
        <v>1</v>
      </c>
      <c r="L10" s="83">
        <f t="shared" si="2"/>
        <v>103</v>
      </c>
      <c r="M10" s="79">
        <v>57</v>
      </c>
      <c r="N10" s="79">
        <v>36</v>
      </c>
      <c r="O10" s="79">
        <v>23</v>
      </c>
      <c r="P10" s="79">
        <v>0</v>
      </c>
      <c r="Q10" s="83">
        <f t="shared" si="0"/>
        <v>59</v>
      </c>
      <c r="R10" s="78">
        <f t="shared" si="3"/>
        <v>44</v>
      </c>
      <c r="S10" s="79">
        <v>6</v>
      </c>
      <c r="T10" s="79">
        <v>10</v>
      </c>
      <c r="U10" s="65">
        <f t="shared" si="4"/>
        <v>-4</v>
      </c>
      <c r="V10" s="196" t="s">
        <v>2</v>
      </c>
      <c r="W10" s="67">
        <f>'４月'!D10</f>
        <v>8245</v>
      </c>
      <c r="X10" s="212">
        <f>'４月'!F10:F11</f>
        <v>7993</v>
      </c>
    </row>
    <row r="11" spans="1:24" ht="22.5" customHeight="1" x14ac:dyDescent="0.15">
      <c r="A11" s="216"/>
      <c r="B11" s="221"/>
      <c r="C11" s="60" t="s">
        <v>11</v>
      </c>
      <c r="D11" s="64">
        <f t="shared" si="1"/>
        <v>9353</v>
      </c>
      <c r="E11" s="78">
        <f t="shared" si="5"/>
        <v>53</v>
      </c>
      <c r="F11" s="218"/>
      <c r="G11" s="215"/>
      <c r="H11" s="79">
        <v>56</v>
      </c>
      <c r="I11" s="79">
        <v>70</v>
      </c>
      <c r="J11" s="79">
        <v>38</v>
      </c>
      <c r="K11" s="79">
        <v>0</v>
      </c>
      <c r="L11" s="83">
        <f t="shared" si="2"/>
        <v>108</v>
      </c>
      <c r="M11" s="79">
        <v>54</v>
      </c>
      <c r="N11" s="79">
        <v>36</v>
      </c>
      <c r="O11" s="79">
        <v>14</v>
      </c>
      <c r="P11" s="79">
        <v>0</v>
      </c>
      <c r="Q11" s="83">
        <f t="shared" si="0"/>
        <v>50</v>
      </c>
      <c r="R11" s="78">
        <f t="shared" si="3"/>
        <v>58</v>
      </c>
      <c r="S11" s="79">
        <v>4</v>
      </c>
      <c r="T11" s="79">
        <v>11</v>
      </c>
      <c r="U11" s="65">
        <f t="shared" si="4"/>
        <v>-7</v>
      </c>
      <c r="V11" s="196"/>
      <c r="W11" s="67">
        <f>'４月'!D11</f>
        <v>9300</v>
      </c>
      <c r="X11" s="213"/>
    </row>
    <row r="12" spans="1:24" ht="22.5" customHeight="1" x14ac:dyDescent="0.15">
      <c r="A12" s="216" t="s">
        <v>3</v>
      </c>
      <c r="B12" s="222">
        <f>SUM(D12+D13)</f>
        <v>4353</v>
      </c>
      <c r="C12" s="60" t="s">
        <v>10</v>
      </c>
      <c r="D12" s="64">
        <f t="shared" si="1"/>
        <v>2011</v>
      </c>
      <c r="E12" s="78">
        <f t="shared" si="5"/>
        <v>2</v>
      </c>
      <c r="F12" s="217">
        <f>X12+G12</f>
        <v>2259</v>
      </c>
      <c r="G12" s="215">
        <v>3</v>
      </c>
      <c r="H12" s="79">
        <v>9</v>
      </c>
      <c r="I12" s="79">
        <v>8</v>
      </c>
      <c r="J12" s="79">
        <v>4</v>
      </c>
      <c r="K12" s="79">
        <v>0</v>
      </c>
      <c r="L12" s="83">
        <f t="shared" si="2"/>
        <v>12</v>
      </c>
      <c r="M12" s="79">
        <v>7</v>
      </c>
      <c r="N12" s="79">
        <v>2</v>
      </c>
      <c r="O12" s="79">
        <v>7</v>
      </c>
      <c r="P12" s="79">
        <v>1</v>
      </c>
      <c r="Q12" s="83">
        <f t="shared" si="0"/>
        <v>10</v>
      </c>
      <c r="R12" s="78">
        <f t="shared" si="3"/>
        <v>2</v>
      </c>
      <c r="S12" s="79">
        <v>0</v>
      </c>
      <c r="T12" s="79">
        <v>2</v>
      </c>
      <c r="U12" s="65">
        <f t="shared" si="4"/>
        <v>-2</v>
      </c>
      <c r="V12" s="196" t="s">
        <v>3</v>
      </c>
      <c r="W12" s="67">
        <f>'４月'!D12</f>
        <v>2009</v>
      </c>
      <c r="X12" s="212">
        <f>'４月'!F12:F13</f>
        <v>2256</v>
      </c>
    </row>
    <row r="13" spans="1:24" ht="22.5" customHeight="1" x14ac:dyDescent="0.15">
      <c r="A13" s="216"/>
      <c r="B13" s="221"/>
      <c r="C13" s="60" t="s">
        <v>11</v>
      </c>
      <c r="D13" s="64">
        <f t="shared" si="1"/>
        <v>2342</v>
      </c>
      <c r="E13" s="78">
        <f t="shared" si="5"/>
        <v>-2</v>
      </c>
      <c r="F13" s="218"/>
      <c r="G13" s="215"/>
      <c r="H13" s="79">
        <v>3</v>
      </c>
      <c r="I13" s="79">
        <v>11</v>
      </c>
      <c r="J13" s="79">
        <v>5</v>
      </c>
      <c r="K13" s="79">
        <v>1</v>
      </c>
      <c r="L13" s="83">
        <f t="shared" si="2"/>
        <v>17</v>
      </c>
      <c r="M13" s="79">
        <v>4</v>
      </c>
      <c r="N13" s="79">
        <v>6</v>
      </c>
      <c r="O13" s="79">
        <v>3</v>
      </c>
      <c r="P13" s="79">
        <v>0</v>
      </c>
      <c r="Q13" s="83">
        <f t="shared" si="0"/>
        <v>9</v>
      </c>
      <c r="R13" s="78">
        <f t="shared" si="3"/>
        <v>8</v>
      </c>
      <c r="S13" s="79">
        <v>0</v>
      </c>
      <c r="T13" s="79">
        <v>9</v>
      </c>
      <c r="U13" s="65">
        <f t="shared" si="4"/>
        <v>-9</v>
      </c>
      <c r="V13" s="196"/>
      <c r="W13" s="67">
        <f>'４月'!D13</f>
        <v>2344</v>
      </c>
      <c r="X13" s="213"/>
    </row>
    <row r="14" spans="1:24" ht="22.5" customHeight="1" x14ac:dyDescent="0.15">
      <c r="A14" s="216" t="s">
        <v>4</v>
      </c>
      <c r="B14" s="222">
        <f>SUM(D14+D15)</f>
        <v>4440</v>
      </c>
      <c r="C14" s="60" t="s">
        <v>10</v>
      </c>
      <c r="D14" s="64">
        <f>E14+W14</f>
        <v>2148</v>
      </c>
      <c r="E14" s="78">
        <f t="shared" si="5"/>
        <v>-2</v>
      </c>
      <c r="F14" s="217">
        <f>X14+G14</f>
        <v>1683</v>
      </c>
      <c r="G14" s="215">
        <v>7</v>
      </c>
      <c r="H14" s="79">
        <v>7</v>
      </c>
      <c r="I14" s="79">
        <v>3</v>
      </c>
      <c r="J14" s="79">
        <v>6</v>
      </c>
      <c r="K14" s="79">
        <v>0</v>
      </c>
      <c r="L14" s="83">
        <f t="shared" si="2"/>
        <v>9</v>
      </c>
      <c r="M14" s="79">
        <v>5</v>
      </c>
      <c r="N14" s="79">
        <v>6</v>
      </c>
      <c r="O14" s="79">
        <v>4</v>
      </c>
      <c r="P14" s="79">
        <v>0</v>
      </c>
      <c r="Q14" s="83">
        <f t="shared" si="0"/>
        <v>10</v>
      </c>
      <c r="R14" s="78">
        <f t="shared" si="3"/>
        <v>-1</v>
      </c>
      <c r="S14" s="79">
        <v>0</v>
      </c>
      <c r="T14" s="79">
        <v>3</v>
      </c>
      <c r="U14" s="65">
        <f t="shared" si="4"/>
        <v>-3</v>
      </c>
      <c r="V14" s="196" t="s">
        <v>4</v>
      </c>
      <c r="W14" s="67">
        <f>'４月'!D14</f>
        <v>2150</v>
      </c>
      <c r="X14" s="212">
        <f>'４月'!F14:F15</f>
        <v>1676</v>
      </c>
    </row>
    <row r="15" spans="1:24" ht="22.5" customHeight="1" x14ac:dyDescent="0.15">
      <c r="A15" s="216"/>
      <c r="B15" s="221"/>
      <c r="C15" s="60" t="s">
        <v>11</v>
      </c>
      <c r="D15" s="64">
        <f t="shared" si="1"/>
        <v>2292</v>
      </c>
      <c r="E15" s="78">
        <f t="shared" si="5"/>
        <v>7</v>
      </c>
      <c r="F15" s="218"/>
      <c r="G15" s="215"/>
      <c r="H15" s="79">
        <v>10</v>
      </c>
      <c r="I15" s="79">
        <v>1</v>
      </c>
      <c r="J15" s="79">
        <v>2</v>
      </c>
      <c r="K15" s="79">
        <v>0</v>
      </c>
      <c r="L15" s="83">
        <f t="shared" si="2"/>
        <v>3</v>
      </c>
      <c r="M15" s="79">
        <v>4</v>
      </c>
      <c r="N15" s="79">
        <v>1</v>
      </c>
      <c r="O15" s="79">
        <v>1</v>
      </c>
      <c r="P15" s="79">
        <v>0</v>
      </c>
      <c r="Q15" s="83">
        <f t="shared" si="0"/>
        <v>2</v>
      </c>
      <c r="R15" s="78">
        <f t="shared" si="3"/>
        <v>1</v>
      </c>
      <c r="S15" s="79">
        <v>2</v>
      </c>
      <c r="T15" s="79">
        <v>2</v>
      </c>
      <c r="U15" s="65">
        <f t="shared" si="4"/>
        <v>0</v>
      </c>
      <c r="V15" s="196"/>
      <c r="W15" s="67">
        <f>'４月'!D15</f>
        <v>2285</v>
      </c>
      <c r="X15" s="213"/>
    </row>
    <row r="16" spans="1:24" ht="22.5" customHeight="1" x14ac:dyDescent="0.15">
      <c r="A16" s="216" t="s">
        <v>5</v>
      </c>
      <c r="B16" s="222">
        <f>SUM(D16+D17)</f>
        <v>2634</v>
      </c>
      <c r="C16" s="60" t="s">
        <v>10</v>
      </c>
      <c r="D16" s="64">
        <f t="shared" si="1"/>
        <v>1289</v>
      </c>
      <c r="E16" s="78">
        <f t="shared" si="5"/>
        <v>-9</v>
      </c>
      <c r="F16" s="217">
        <f>X16+G16</f>
        <v>1346</v>
      </c>
      <c r="G16" s="215">
        <v>-4</v>
      </c>
      <c r="H16" s="79">
        <v>1</v>
      </c>
      <c r="I16" s="79">
        <v>1</v>
      </c>
      <c r="J16" s="79">
        <v>4</v>
      </c>
      <c r="K16" s="79">
        <v>0</v>
      </c>
      <c r="L16" s="83">
        <f t="shared" si="2"/>
        <v>5</v>
      </c>
      <c r="M16" s="79">
        <v>3</v>
      </c>
      <c r="N16" s="79">
        <v>3</v>
      </c>
      <c r="O16" s="79">
        <v>3</v>
      </c>
      <c r="P16" s="79">
        <v>1</v>
      </c>
      <c r="Q16" s="83">
        <f t="shared" si="0"/>
        <v>7</v>
      </c>
      <c r="R16" s="78">
        <f t="shared" si="3"/>
        <v>-2</v>
      </c>
      <c r="S16" s="79">
        <v>1</v>
      </c>
      <c r="T16" s="79">
        <v>6</v>
      </c>
      <c r="U16" s="65">
        <f t="shared" si="4"/>
        <v>-5</v>
      </c>
      <c r="V16" s="196" t="s">
        <v>5</v>
      </c>
      <c r="W16" s="67">
        <f>'４月'!D16</f>
        <v>1298</v>
      </c>
      <c r="X16" s="212">
        <f>'４月'!F16:F17</f>
        <v>1350</v>
      </c>
    </row>
    <row r="17" spans="1:24" ht="22.5" customHeight="1" x14ac:dyDescent="0.15">
      <c r="A17" s="216"/>
      <c r="B17" s="221"/>
      <c r="C17" s="60" t="s">
        <v>11</v>
      </c>
      <c r="D17" s="64">
        <f t="shared" si="1"/>
        <v>1345</v>
      </c>
      <c r="E17" s="78">
        <f t="shared" si="5"/>
        <v>-3</v>
      </c>
      <c r="F17" s="218"/>
      <c r="G17" s="215"/>
      <c r="H17" s="79">
        <v>1</v>
      </c>
      <c r="I17" s="79">
        <v>1</v>
      </c>
      <c r="J17" s="79">
        <v>0</v>
      </c>
      <c r="K17" s="79">
        <v>0</v>
      </c>
      <c r="L17" s="83">
        <f t="shared" si="2"/>
        <v>1</v>
      </c>
      <c r="M17" s="79">
        <v>2</v>
      </c>
      <c r="N17" s="79">
        <v>1</v>
      </c>
      <c r="O17" s="79">
        <v>1</v>
      </c>
      <c r="P17" s="79">
        <v>0</v>
      </c>
      <c r="Q17" s="83">
        <f t="shared" si="0"/>
        <v>2</v>
      </c>
      <c r="R17" s="78">
        <f t="shared" si="3"/>
        <v>-1</v>
      </c>
      <c r="S17" s="79">
        <v>0</v>
      </c>
      <c r="T17" s="79">
        <v>1</v>
      </c>
      <c r="U17" s="65">
        <f t="shared" si="4"/>
        <v>-1</v>
      </c>
      <c r="V17" s="196"/>
      <c r="W17" s="67">
        <f>'４月'!D17</f>
        <v>1348</v>
      </c>
      <c r="X17" s="213"/>
    </row>
    <row r="18" spans="1:24" ht="22.5" customHeight="1" x14ac:dyDescent="0.15">
      <c r="A18" s="216" t="s">
        <v>6</v>
      </c>
      <c r="B18" s="222">
        <f>SUM(D18+D19)</f>
        <v>639</v>
      </c>
      <c r="C18" s="60" t="s">
        <v>10</v>
      </c>
      <c r="D18" s="64">
        <f t="shared" si="1"/>
        <v>323</v>
      </c>
      <c r="E18" s="78">
        <f t="shared" si="5"/>
        <v>3</v>
      </c>
      <c r="F18" s="217">
        <f>X18+G18</f>
        <v>327</v>
      </c>
      <c r="G18" s="215">
        <v>3</v>
      </c>
      <c r="H18" s="79">
        <v>1</v>
      </c>
      <c r="I18" s="79">
        <v>1</v>
      </c>
      <c r="J18" s="79">
        <v>1</v>
      </c>
      <c r="K18" s="79">
        <v>0</v>
      </c>
      <c r="L18" s="83">
        <f t="shared" si="2"/>
        <v>2</v>
      </c>
      <c r="M18" s="79">
        <v>0</v>
      </c>
      <c r="N18" s="79">
        <v>0</v>
      </c>
      <c r="O18" s="79">
        <v>0</v>
      </c>
      <c r="P18" s="79">
        <v>0</v>
      </c>
      <c r="Q18" s="83">
        <f t="shared" si="0"/>
        <v>0</v>
      </c>
      <c r="R18" s="78">
        <f t="shared" si="3"/>
        <v>2</v>
      </c>
      <c r="S18" s="79">
        <v>0</v>
      </c>
      <c r="T18" s="79">
        <v>0</v>
      </c>
      <c r="U18" s="65">
        <f t="shared" si="4"/>
        <v>0</v>
      </c>
      <c r="V18" s="196" t="s">
        <v>6</v>
      </c>
      <c r="W18" s="67">
        <f>'４月'!D18</f>
        <v>320</v>
      </c>
      <c r="X18" s="212">
        <f>'４月'!F18:F19</f>
        <v>324</v>
      </c>
    </row>
    <row r="19" spans="1:24" ht="22.5" customHeight="1" x14ac:dyDescent="0.15">
      <c r="A19" s="216"/>
      <c r="B19" s="221"/>
      <c r="C19" s="60" t="s">
        <v>11</v>
      </c>
      <c r="D19" s="64">
        <f t="shared" si="1"/>
        <v>316</v>
      </c>
      <c r="E19" s="78">
        <f t="shared" si="5"/>
        <v>2</v>
      </c>
      <c r="F19" s="218"/>
      <c r="G19" s="215"/>
      <c r="H19" s="79">
        <v>0</v>
      </c>
      <c r="I19" s="79">
        <v>1</v>
      </c>
      <c r="J19" s="79">
        <v>1</v>
      </c>
      <c r="K19" s="79">
        <v>0</v>
      </c>
      <c r="L19" s="83">
        <f t="shared" si="2"/>
        <v>2</v>
      </c>
      <c r="M19" s="79">
        <v>0</v>
      </c>
      <c r="N19" s="79">
        <v>0</v>
      </c>
      <c r="O19" s="79">
        <v>0</v>
      </c>
      <c r="P19" s="79">
        <v>0</v>
      </c>
      <c r="Q19" s="83">
        <f t="shared" si="0"/>
        <v>0</v>
      </c>
      <c r="R19" s="78">
        <f t="shared" si="3"/>
        <v>2</v>
      </c>
      <c r="S19" s="79">
        <v>0</v>
      </c>
      <c r="T19" s="79">
        <v>0</v>
      </c>
      <c r="U19" s="65">
        <f t="shared" si="4"/>
        <v>0</v>
      </c>
      <c r="V19" s="196"/>
      <c r="W19" s="67">
        <f>'４月'!D19</f>
        <v>314</v>
      </c>
      <c r="X19" s="213"/>
    </row>
    <row r="20" spans="1:24" ht="22.5" customHeight="1" x14ac:dyDescent="0.15">
      <c r="A20" s="216" t="s">
        <v>7</v>
      </c>
      <c r="B20" s="222">
        <f>SUM(D20+D21)</f>
        <v>724</v>
      </c>
      <c r="C20" s="60" t="s">
        <v>10</v>
      </c>
      <c r="D20" s="64">
        <f t="shared" si="1"/>
        <v>330</v>
      </c>
      <c r="E20" s="78">
        <f t="shared" si="5"/>
        <v>4</v>
      </c>
      <c r="F20" s="217">
        <f>X20+G20</f>
        <v>379</v>
      </c>
      <c r="G20" s="215">
        <v>1</v>
      </c>
      <c r="H20" s="79">
        <v>5</v>
      </c>
      <c r="I20" s="79">
        <v>3</v>
      </c>
      <c r="J20" s="79">
        <v>1</v>
      </c>
      <c r="K20" s="79">
        <v>0</v>
      </c>
      <c r="L20" s="83">
        <f t="shared" si="2"/>
        <v>4</v>
      </c>
      <c r="M20" s="79">
        <v>3</v>
      </c>
      <c r="N20" s="79">
        <v>0</v>
      </c>
      <c r="O20" s="79">
        <v>1</v>
      </c>
      <c r="P20" s="79">
        <v>0</v>
      </c>
      <c r="Q20" s="83">
        <f t="shared" si="0"/>
        <v>1</v>
      </c>
      <c r="R20" s="78">
        <f t="shared" si="3"/>
        <v>3</v>
      </c>
      <c r="S20" s="79">
        <v>0</v>
      </c>
      <c r="T20" s="79">
        <v>1</v>
      </c>
      <c r="U20" s="65">
        <f t="shared" si="4"/>
        <v>-1</v>
      </c>
      <c r="V20" s="196" t="s">
        <v>7</v>
      </c>
      <c r="W20" s="67">
        <f>'４月'!D20</f>
        <v>326</v>
      </c>
      <c r="X20" s="212">
        <f>'４月'!F20:F21</f>
        <v>378</v>
      </c>
    </row>
    <row r="21" spans="1:24" ht="22.5" customHeight="1" x14ac:dyDescent="0.15">
      <c r="A21" s="216"/>
      <c r="B21" s="221"/>
      <c r="C21" s="60" t="s">
        <v>11</v>
      </c>
      <c r="D21" s="64">
        <f t="shared" si="1"/>
        <v>394</v>
      </c>
      <c r="E21" s="78">
        <f t="shared" si="5"/>
        <v>-2</v>
      </c>
      <c r="F21" s="218"/>
      <c r="G21" s="215"/>
      <c r="H21" s="79">
        <v>2</v>
      </c>
      <c r="I21" s="79">
        <v>1</v>
      </c>
      <c r="J21" s="79">
        <v>1</v>
      </c>
      <c r="K21" s="79">
        <v>0</v>
      </c>
      <c r="L21" s="83">
        <f t="shared" si="2"/>
        <v>2</v>
      </c>
      <c r="M21" s="79">
        <v>4</v>
      </c>
      <c r="N21" s="79">
        <v>0</v>
      </c>
      <c r="O21" s="79">
        <v>0</v>
      </c>
      <c r="P21" s="79">
        <v>0</v>
      </c>
      <c r="Q21" s="83">
        <f t="shared" si="0"/>
        <v>0</v>
      </c>
      <c r="R21" s="78">
        <f t="shared" si="3"/>
        <v>2</v>
      </c>
      <c r="S21" s="79">
        <v>0</v>
      </c>
      <c r="T21" s="79">
        <v>2</v>
      </c>
      <c r="U21" s="65">
        <f t="shared" si="4"/>
        <v>-2</v>
      </c>
      <c r="V21" s="196"/>
      <c r="W21" s="67">
        <f>'４月'!D21</f>
        <v>396</v>
      </c>
      <c r="X21" s="213"/>
    </row>
    <row r="22" spans="1:24" ht="22.5" customHeight="1" x14ac:dyDescent="0.15">
      <c r="A22" s="216" t="s">
        <v>8</v>
      </c>
      <c r="B22" s="222">
        <f>SUM(D22+D23)</f>
        <v>3677</v>
      </c>
      <c r="C22" s="60" t="s">
        <v>10</v>
      </c>
      <c r="D22" s="64">
        <f t="shared" si="1"/>
        <v>1684</v>
      </c>
      <c r="E22" s="78">
        <f t="shared" si="5"/>
        <v>8</v>
      </c>
      <c r="F22" s="217">
        <f>X22+G22</f>
        <v>1534</v>
      </c>
      <c r="G22" s="215">
        <v>7</v>
      </c>
      <c r="H22" s="79">
        <v>9</v>
      </c>
      <c r="I22" s="79">
        <v>4</v>
      </c>
      <c r="J22" s="79">
        <v>8</v>
      </c>
      <c r="K22" s="79">
        <v>0</v>
      </c>
      <c r="L22" s="83">
        <f t="shared" si="2"/>
        <v>12</v>
      </c>
      <c r="M22" s="79">
        <v>9</v>
      </c>
      <c r="N22" s="79">
        <v>2</v>
      </c>
      <c r="O22" s="79">
        <v>2</v>
      </c>
      <c r="P22" s="79">
        <v>0</v>
      </c>
      <c r="Q22" s="83">
        <f t="shared" si="0"/>
        <v>4</v>
      </c>
      <c r="R22" s="78">
        <f t="shared" si="3"/>
        <v>8</v>
      </c>
      <c r="S22" s="79">
        <v>1</v>
      </c>
      <c r="T22" s="79">
        <v>1</v>
      </c>
      <c r="U22" s="65">
        <f t="shared" si="4"/>
        <v>0</v>
      </c>
      <c r="V22" s="196" t="s">
        <v>8</v>
      </c>
      <c r="W22" s="67">
        <f>'４月'!D22</f>
        <v>1676</v>
      </c>
      <c r="X22" s="212">
        <f>'４月'!F22:F23</f>
        <v>1527</v>
      </c>
    </row>
    <row r="23" spans="1:24" ht="22.5" customHeight="1" x14ac:dyDescent="0.15">
      <c r="A23" s="216"/>
      <c r="B23" s="221"/>
      <c r="C23" s="60" t="s">
        <v>11</v>
      </c>
      <c r="D23" s="64">
        <f t="shared" si="1"/>
        <v>1993</v>
      </c>
      <c r="E23" s="78">
        <f t="shared" si="5"/>
        <v>0</v>
      </c>
      <c r="F23" s="218"/>
      <c r="G23" s="215"/>
      <c r="H23" s="79">
        <v>5</v>
      </c>
      <c r="I23" s="79">
        <v>4</v>
      </c>
      <c r="J23" s="79">
        <v>3</v>
      </c>
      <c r="K23" s="79">
        <v>0</v>
      </c>
      <c r="L23" s="83">
        <f t="shared" si="2"/>
        <v>7</v>
      </c>
      <c r="M23" s="79">
        <v>5</v>
      </c>
      <c r="N23" s="79">
        <v>2</v>
      </c>
      <c r="O23" s="79">
        <v>3</v>
      </c>
      <c r="P23" s="79">
        <v>0</v>
      </c>
      <c r="Q23" s="83">
        <f t="shared" si="0"/>
        <v>5</v>
      </c>
      <c r="R23" s="78">
        <f t="shared" si="3"/>
        <v>2</v>
      </c>
      <c r="S23" s="79">
        <v>2</v>
      </c>
      <c r="T23" s="79">
        <v>4</v>
      </c>
      <c r="U23" s="65">
        <f t="shared" si="4"/>
        <v>-2</v>
      </c>
      <c r="V23" s="196"/>
      <c r="W23" s="67">
        <f>'４月'!D23</f>
        <v>1993</v>
      </c>
      <c r="X23" s="213"/>
    </row>
    <row r="24" spans="1:24" ht="22.5" customHeight="1" x14ac:dyDescent="0.15">
      <c r="A24" s="216" t="s">
        <v>9</v>
      </c>
      <c r="B24" s="222">
        <f>SUM(D24+D25)</f>
        <v>8152</v>
      </c>
      <c r="C24" s="60" t="s">
        <v>10</v>
      </c>
      <c r="D24" s="64">
        <f t="shared" si="1"/>
        <v>3926</v>
      </c>
      <c r="E24" s="78">
        <f t="shared" si="5"/>
        <v>-17</v>
      </c>
      <c r="F24" s="217">
        <f>X24+G24</f>
        <v>3656</v>
      </c>
      <c r="G24" s="215">
        <v>-12</v>
      </c>
      <c r="H24" s="79">
        <v>11</v>
      </c>
      <c r="I24" s="79">
        <v>4</v>
      </c>
      <c r="J24" s="79">
        <v>4</v>
      </c>
      <c r="K24" s="79">
        <v>0</v>
      </c>
      <c r="L24" s="83">
        <f t="shared" si="2"/>
        <v>8</v>
      </c>
      <c r="M24" s="79">
        <v>16</v>
      </c>
      <c r="N24" s="79">
        <v>4</v>
      </c>
      <c r="O24" s="79">
        <v>8</v>
      </c>
      <c r="P24" s="79">
        <v>2</v>
      </c>
      <c r="Q24" s="83">
        <f t="shared" si="0"/>
        <v>14</v>
      </c>
      <c r="R24" s="78">
        <f t="shared" si="3"/>
        <v>-6</v>
      </c>
      <c r="S24" s="79">
        <v>0</v>
      </c>
      <c r="T24" s="79">
        <v>6</v>
      </c>
      <c r="U24" s="65">
        <f t="shared" si="4"/>
        <v>-6</v>
      </c>
      <c r="V24" s="196" t="s">
        <v>9</v>
      </c>
      <c r="W24" s="67">
        <f>'４月'!D24</f>
        <v>3943</v>
      </c>
      <c r="X24" s="212">
        <f>'４月'!F24:F25</f>
        <v>3668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1"/>
        <v>4226</v>
      </c>
      <c r="E25" s="80">
        <f t="shared" si="5"/>
        <v>-20</v>
      </c>
      <c r="F25" s="232"/>
      <c r="G25" s="231"/>
      <c r="H25" s="81">
        <v>6</v>
      </c>
      <c r="I25" s="81">
        <v>3</v>
      </c>
      <c r="J25" s="81">
        <v>1</v>
      </c>
      <c r="K25" s="81">
        <v>0</v>
      </c>
      <c r="L25" s="70">
        <f t="shared" si="2"/>
        <v>4</v>
      </c>
      <c r="M25" s="81">
        <v>14</v>
      </c>
      <c r="N25" s="81">
        <v>5</v>
      </c>
      <c r="O25" s="81">
        <v>4</v>
      </c>
      <c r="P25" s="81">
        <v>0</v>
      </c>
      <c r="Q25" s="70">
        <f t="shared" si="0"/>
        <v>9</v>
      </c>
      <c r="R25" s="80">
        <f t="shared" si="3"/>
        <v>-5</v>
      </c>
      <c r="S25" s="81">
        <v>0</v>
      </c>
      <c r="T25" s="81">
        <v>7</v>
      </c>
      <c r="U25" s="71">
        <f t="shared" si="4"/>
        <v>-7</v>
      </c>
      <c r="V25" s="203"/>
      <c r="W25" s="72">
        <f>'４月'!D25</f>
        <v>4246</v>
      </c>
      <c r="X25" s="214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 x14ac:dyDescent="0.15">
      <c r="C27" s="151"/>
      <c r="D27" s="151"/>
      <c r="E27" s="151"/>
      <c r="F27" s="151"/>
      <c r="G27" s="151"/>
      <c r="H27" s="151"/>
      <c r="I27" s="151"/>
    </row>
    <row r="28" spans="1:24" ht="22.5" customHeight="1" x14ac:dyDescent="0.15">
      <c r="C28" s="151"/>
      <c r="D28" s="151"/>
      <c r="E28" s="151"/>
      <c r="F28" s="151"/>
      <c r="G28" s="151"/>
      <c r="H28" s="151"/>
      <c r="I28" s="151"/>
    </row>
  </sheetData>
  <mergeCells count="84"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W25 X8:X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8"/>
  <sheetViews>
    <sheetView zoomScale="90" zoomScaleNormal="9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W6" sqref="W6:W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3"/>
      <c r="G1" s="3"/>
    </row>
    <row r="2" spans="1:24" ht="22.5" customHeight="1" thickBot="1" x14ac:dyDescent="0.2">
      <c r="B2" s="240" t="s">
        <v>89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2.2057714684663718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76">
        <f>SUM(D6+D7)</f>
        <v>47391</v>
      </c>
      <c r="C6" s="85" t="s">
        <v>10</v>
      </c>
      <c r="D6" s="86">
        <f>SUMIF(C8:C44,"男",D8:D44)</f>
        <v>22331</v>
      </c>
      <c r="E6" s="112">
        <f>H6+I6+J6+K6-M6-N6-O6-P6+S6-T6</f>
        <v>-22</v>
      </c>
      <c r="F6" s="278">
        <f>X6+G6</f>
        <v>21485</v>
      </c>
      <c r="G6" s="278">
        <f>SUM(G8:G25)</f>
        <v>-2</v>
      </c>
      <c r="H6" s="86">
        <f>SUMIF(C8:C44,"男",H8:H44)</f>
        <v>63</v>
      </c>
      <c r="I6" s="86">
        <f>SUMIF(C8:C44,"男",I8:I44)</f>
        <v>22</v>
      </c>
      <c r="J6" s="86">
        <f>SUMIF(C8:C44,"男",J8:J44)</f>
        <v>36</v>
      </c>
      <c r="K6" s="86">
        <f>SUMIF(C8:C44,"男",K8:K44)</f>
        <v>1</v>
      </c>
      <c r="L6" s="86">
        <f>SUM(I6:K6)</f>
        <v>59</v>
      </c>
      <c r="M6" s="86">
        <f>SUMIF(C8:C44,"男",M8:M44)</f>
        <v>63</v>
      </c>
      <c r="N6" s="86">
        <f>SUMIF(C8:C44,"男",N8:N44)</f>
        <v>22</v>
      </c>
      <c r="O6" s="86">
        <f>SUMIF(C8:C44,"男",O8:O44)</f>
        <v>30</v>
      </c>
      <c r="P6" s="86">
        <f>SUMIF(C8:C44,"男",P8:P44)</f>
        <v>2</v>
      </c>
      <c r="Q6" s="86">
        <f>SUM(N6:P6)</f>
        <v>54</v>
      </c>
      <c r="R6" s="86">
        <f>SUM(L6-Q6)</f>
        <v>5</v>
      </c>
      <c r="S6" s="86">
        <f>SUMIF(C8:C44,"男",S8:S44)</f>
        <v>5</v>
      </c>
      <c r="T6" s="86">
        <f>SUMIF(C8:C44,"男",T8:T44)</f>
        <v>32</v>
      </c>
      <c r="U6" s="88">
        <f>SUM(S6-T6)</f>
        <v>-27</v>
      </c>
      <c r="V6" s="280" t="s">
        <v>0</v>
      </c>
      <c r="W6" s="89">
        <f>SUMIF(C8:C25,"男",W8:W25)</f>
        <v>22353</v>
      </c>
      <c r="X6" s="282">
        <f>SUM(X8:X25)</f>
        <v>21487</v>
      </c>
    </row>
    <row r="7" spans="1:24" ht="22.5" customHeight="1" thickBot="1" x14ac:dyDescent="0.2">
      <c r="A7" s="275"/>
      <c r="B7" s="277"/>
      <c r="C7" s="122" t="s">
        <v>11</v>
      </c>
      <c r="D7" s="120">
        <f>SUMIF(C8:C45,"女",D8:D45)</f>
        <v>25060</v>
      </c>
      <c r="E7" s="128">
        <f>H7+I7+J7+K7-M7-N7-O7-P7+S7-T7</f>
        <v>-35</v>
      </c>
      <c r="F7" s="279"/>
      <c r="G7" s="279"/>
      <c r="H7" s="125">
        <f>SUMIF(C8:C45,"女",H8:H45)</f>
        <v>85</v>
      </c>
      <c r="I7" s="125">
        <f>SUMIF(C8:C45,"女",I8:I45)</f>
        <v>13</v>
      </c>
      <c r="J7" s="125">
        <f>SUMIF(C8:C45,"女",J8:J45)</f>
        <v>19</v>
      </c>
      <c r="K7" s="125">
        <f>SUMIF(C8:C45,"女",K8:K45)</f>
        <v>0</v>
      </c>
      <c r="L7" s="125">
        <f t="shared" ref="L7:L25" si="0">SUM(I7:K7)</f>
        <v>32</v>
      </c>
      <c r="M7" s="125">
        <f>SUMIF(C8:C45,"女",M8:M45)</f>
        <v>85</v>
      </c>
      <c r="N7" s="125">
        <f>SUMIF(C8:C45,"女",N8:N45)</f>
        <v>21</v>
      </c>
      <c r="O7" s="125">
        <f>SUMIF(C8:C45,"女",O8:O45)</f>
        <v>19</v>
      </c>
      <c r="P7" s="125">
        <f>SUMIF(C8:C45,"女",P8:P45)</f>
        <v>0</v>
      </c>
      <c r="Q7" s="125">
        <f t="shared" ref="Q7:Q25" si="1">SUM(N7:P7)</f>
        <v>40</v>
      </c>
      <c r="R7" s="126">
        <f>SUM(L7-Q7)</f>
        <v>-8</v>
      </c>
      <c r="S7" s="126">
        <f>SUMIF(C8:C45,"女",S8:S45)</f>
        <v>10</v>
      </c>
      <c r="T7" s="126">
        <f>SUMIF(C8:C44,"女",T8:T45)</f>
        <v>37</v>
      </c>
      <c r="U7" s="127">
        <f>SUM(S7-T7)</f>
        <v>-27</v>
      </c>
      <c r="V7" s="281"/>
      <c r="W7" s="124">
        <f>SUMIF(C8:C25,"女",W8:W25)</f>
        <v>25095</v>
      </c>
      <c r="X7" s="283"/>
    </row>
    <row r="8" spans="1:24" ht="22.5" customHeight="1" thickTop="1" x14ac:dyDescent="0.15">
      <c r="A8" s="225" t="s">
        <v>1</v>
      </c>
      <c r="B8" s="263">
        <f>SUM(D8+D9)</f>
        <v>5188</v>
      </c>
      <c r="C8" s="123" t="s">
        <v>10</v>
      </c>
      <c r="D8" s="121">
        <f>E8+W8</f>
        <v>2358</v>
      </c>
      <c r="E8" s="112">
        <f>H8+I8+J8+K8-M8-N8-O8-P8+S8-T8</f>
        <v>-2</v>
      </c>
      <c r="F8" s="284">
        <f>X8+G8</f>
        <v>2221</v>
      </c>
      <c r="G8" s="285">
        <v>0</v>
      </c>
      <c r="H8" s="93">
        <v>5</v>
      </c>
      <c r="I8" s="93">
        <v>5</v>
      </c>
      <c r="J8" s="93">
        <v>3</v>
      </c>
      <c r="K8" s="93">
        <v>0</v>
      </c>
      <c r="L8" s="87">
        <f>SUM(I8:K8)</f>
        <v>8</v>
      </c>
      <c r="M8" s="93">
        <v>6</v>
      </c>
      <c r="N8" s="93">
        <v>3</v>
      </c>
      <c r="O8" s="93">
        <v>3</v>
      </c>
      <c r="P8" s="93">
        <v>0</v>
      </c>
      <c r="Q8" s="87">
        <f t="shared" si="1"/>
        <v>6</v>
      </c>
      <c r="R8" s="87">
        <f>SUM(L8-Q8)</f>
        <v>2</v>
      </c>
      <c r="S8" s="93">
        <v>0</v>
      </c>
      <c r="T8" s="93">
        <v>3</v>
      </c>
      <c r="U8" s="94">
        <f>SUM(S8-T8)</f>
        <v>-3</v>
      </c>
      <c r="V8" s="286" t="s">
        <v>1</v>
      </c>
      <c r="W8" s="95">
        <f>'５月'!D8</f>
        <v>2360</v>
      </c>
      <c r="X8" s="269">
        <f>'５月'!F8:F9</f>
        <v>2221</v>
      </c>
    </row>
    <row r="9" spans="1:24" ht="22.5" customHeight="1" x14ac:dyDescent="0.15">
      <c r="A9" s="216"/>
      <c r="B9" s="264"/>
      <c r="C9" s="90" t="s">
        <v>11</v>
      </c>
      <c r="D9" s="92">
        <f t="shared" ref="D9:D25" si="2">E9+W9</f>
        <v>2830</v>
      </c>
      <c r="E9" s="112">
        <f>H9+I9+J9+K9-M9-N9-O9-P9+S9-T9</f>
        <v>-4</v>
      </c>
      <c r="F9" s="266"/>
      <c r="G9" s="267"/>
      <c r="H9" s="96">
        <v>9</v>
      </c>
      <c r="I9" s="96">
        <v>1</v>
      </c>
      <c r="J9" s="96">
        <v>1</v>
      </c>
      <c r="K9" s="96">
        <v>0</v>
      </c>
      <c r="L9" s="91">
        <f t="shared" si="0"/>
        <v>2</v>
      </c>
      <c r="M9" s="96">
        <v>5</v>
      </c>
      <c r="N9" s="96">
        <v>3</v>
      </c>
      <c r="O9" s="96">
        <v>1</v>
      </c>
      <c r="P9" s="96">
        <v>0</v>
      </c>
      <c r="Q9" s="91">
        <f t="shared" si="1"/>
        <v>4</v>
      </c>
      <c r="R9" s="87">
        <f t="shared" ref="R9:R25" si="3">SUM(L9-Q9)</f>
        <v>-2</v>
      </c>
      <c r="S9" s="96">
        <v>1</v>
      </c>
      <c r="T9" s="96">
        <v>7</v>
      </c>
      <c r="U9" s="94">
        <f t="shared" ref="U9:U25" si="4">SUM(S9-T9)</f>
        <v>-6</v>
      </c>
      <c r="V9" s="268"/>
      <c r="W9" s="95">
        <f>'５月'!D9</f>
        <v>2834</v>
      </c>
      <c r="X9" s="274"/>
    </row>
    <row r="10" spans="1:24" ht="22.5" customHeight="1" x14ac:dyDescent="0.15">
      <c r="A10" s="216" t="s">
        <v>2</v>
      </c>
      <c r="B10" s="263">
        <f>SUM(D10+D11)</f>
        <v>17614</v>
      </c>
      <c r="C10" s="90" t="s">
        <v>10</v>
      </c>
      <c r="D10" s="92">
        <f t="shared" si="2"/>
        <v>8276</v>
      </c>
      <c r="E10" s="112">
        <f t="shared" ref="E10:E25" si="5">H10+I10+J10+K10-M10-N10-O10-P10+S10-T10</f>
        <v>-6</v>
      </c>
      <c r="F10" s="265">
        <f>X10+G10</f>
        <v>8079</v>
      </c>
      <c r="G10" s="267">
        <v>-3</v>
      </c>
      <c r="H10" s="96">
        <v>38</v>
      </c>
      <c r="I10" s="96">
        <v>7</v>
      </c>
      <c r="J10" s="96">
        <v>15</v>
      </c>
      <c r="K10" s="96">
        <v>0</v>
      </c>
      <c r="L10" s="91">
        <f t="shared" si="0"/>
        <v>22</v>
      </c>
      <c r="M10" s="96">
        <v>33</v>
      </c>
      <c r="N10" s="96">
        <v>11</v>
      </c>
      <c r="O10" s="96">
        <v>15</v>
      </c>
      <c r="P10" s="96">
        <v>0</v>
      </c>
      <c r="Q10" s="91">
        <f t="shared" si="1"/>
        <v>26</v>
      </c>
      <c r="R10" s="87">
        <f t="shared" si="3"/>
        <v>-4</v>
      </c>
      <c r="S10" s="96">
        <v>3</v>
      </c>
      <c r="T10" s="96">
        <v>10</v>
      </c>
      <c r="U10" s="94">
        <f t="shared" si="4"/>
        <v>-7</v>
      </c>
      <c r="V10" s="268" t="s">
        <v>2</v>
      </c>
      <c r="W10" s="97">
        <f>'５月'!D10</f>
        <v>8282</v>
      </c>
      <c r="X10" s="261">
        <f>'５月'!F10:F11</f>
        <v>8082</v>
      </c>
    </row>
    <row r="11" spans="1:24" ht="22.5" customHeight="1" x14ac:dyDescent="0.15">
      <c r="A11" s="216"/>
      <c r="B11" s="264"/>
      <c r="C11" s="90" t="s">
        <v>11</v>
      </c>
      <c r="D11" s="92">
        <f t="shared" si="2"/>
        <v>9338</v>
      </c>
      <c r="E11" s="112">
        <f t="shared" si="5"/>
        <v>-15</v>
      </c>
      <c r="F11" s="266"/>
      <c r="G11" s="267"/>
      <c r="H11" s="96">
        <v>36</v>
      </c>
      <c r="I11" s="96">
        <v>7</v>
      </c>
      <c r="J11" s="96">
        <v>5</v>
      </c>
      <c r="K11" s="96">
        <v>0</v>
      </c>
      <c r="L11" s="91">
        <f t="shared" si="0"/>
        <v>12</v>
      </c>
      <c r="M11" s="96">
        <v>47</v>
      </c>
      <c r="N11" s="96">
        <v>8</v>
      </c>
      <c r="O11" s="96">
        <v>5</v>
      </c>
      <c r="P11" s="96">
        <v>0</v>
      </c>
      <c r="Q11" s="91">
        <f t="shared" si="1"/>
        <v>13</v>
      </c>
      <c r="R11" s="87">
        <f t="shared" si="3"/>
        <v>-1</v>
      </c>
      <c r="S11" s="96">
        <v>6</v>
      </c>
      <c r="T11" s="96">
        <v>9</v>
      </c>
      <c r="U11" s="94">
        <f t="shared" si="4"/>
        <v>-3</v>
      </c>
      <c r="V11" s="268"/>
      <c r="W11" s="97">
        <f>'５月'!D11</f>
        <v>9353</v>
      </c>
      <c r="X11" s="269"/>
    </row>
    <row r="12" spans="1:24" ht="22.5" customHeight="1" x14ac:dyDescent="0.15">
      <c r="A12" s="216" t="s">
        <v>3</v>
      </c>
      <c r="B12" s="263">
        <f>SUM(D12+D13)</f>
        <v>4341</v>
      </c>
      <c r="C12" s="90" t="s">
        <v>10</v>
      </c>
      <c r="D12" s="92">
        <f t="shared" si="2"/>
        <v>2004</v>
      </c>
      <c r="E12" s="112">
        <f t="shared" si="5"/>
        <v>-7</v>
      </c>
      <c r="F12" s="265">
        <f>X12+G12</f>
        <v>2256</v>
      </c>
      <c r="G12" s="267">
        <v>-3</v>
      </c>
      <c r="H12" s="96">
        <v>7</v>
      </c>
      <c r="I12" s="96">
        <v>2</v>
      </c>
      <c r="J12" s="96">
        <v>2</v>
      </c>
      <c r="K12" s="96">
        <v>0</v>
      </c>
      <c r="L12" s="91">
        <f t="shared" si="0"/>
        <v>4</v>
      </c>
      <c r="M12" s="96">
        <v>9</v>
      </c>
      <c r="N12" s="96">
        <v>2</v>
      </c>
      <c r="O12" s="96">
        <v>4</v>
      </c>
      <c r="P12" s="96">
        <v>0</v>
      </c>
      <c r="Q12" s="91">
        <f t="shared" si="1"/>
        <v>6</v>
      </c>
      <c r="R12" s="87">
        <f t="shared" si="3"/>
        <v>-2</v>
      </c>
      <c r="S12" s="96">
        <v>0</v>
      </c>
      <c r="T12" s="96">
        <v>3</v>
      </c>
      <c r="U12" s="94">
        <f t="shared" si="4"/>
        <v>-3</v>
      </c>
      <c r="V12" s="268" t="s">
        <v>3</v>
      </c>
      <c r="W12" s="97">
        <f>'５月'!D12</f>
        <v>2011</v>
      </c>
      <c r="X12" s="261">
        <f>'５月'!F12:F13</f>
        <v>2259</v>
      </c>
    </row>
    <row r="13" spans="1:24" ht="22.5" customHeight="1" x14ac:dyDescent="0.15">
      <c r="A13" s="216"/>
      <c r="B13" s="264"/>
      <c r="C13" s="90" t="s">
        <v>11</v>
      </c>
      <c r="D13" s="92">
        <f t="shared" si="2"/>
        <v>2337</v>
      </c>
      <c r="E13" s="112">
        <f t="shared" si="5"/>
        <v>-5</v>
      </c>
      <c r="F13" s="266"/>
      <c r="G13" s="267"/>
      <c r="H13" s="96">
        <v>2</v>
      </c>
      <c r="I13" s="96">
        <v>0</v>
      </c>
      <c r="J13" s="96">
        <v>3</v>
      </c>
      <c r="K13" s="96">
        <v>0</v>
      </c>
      <c r="L13" s="91">
        <f t="shared" si="0"/>
        <v>3</v>
      </c>
      <c r="M13" s="96">
        <v>3</v>
      </c>
      <c r="N13" s="96">
        <v>3</v>
      </c>
      <c r="O13" s="96">
        <v>2</v>
      </c>
      <c r="P13" s="96">
        <v>0</v>
      </c>
      <c r="Q13" s="91">
        <f t="shared" si="1"/>
        <v>5</v>
      </c>
      <c r="R13" s="87">
        <f t="shared" si="3"/>
        <v>-2</v>
      </c>
      <c r="S13" s="96">
        <v>1</v>
      </c>
      <c r="T13" s="96">
        <v>3</v>
      </c>
      <c r="U13" s="94">
        <f t="shared" si="4"/>
        <v>-2</v>
      </c>
      <c r="V13" s="268"/>
      <c r="W13" s="97">
        <f>'５月'!D13</f>
        <v>2342</v>
      </c>
      <c r="X13" s="269"/>
    </row>
    <row r="14" spans="1:24" ht="22.5" customHeight="1" x14ac:dyDescent="0.15">
      <c r="A14" s="216" t="s">
        <v>4</v>
      </c>
      <c r="B14" s="263">
        <f>SUM(D14+D15)</f>
        <v>4440</v>
      </c>
      <c r="C14" s="90" t="s">
        <v>10</v>
      </c>
      <c r="D14" s="92">
        <f t="shared" si="2"/>
        <v>2149</v>
      </c>
      <c r="E14" s="112">
        <f t="shared" si="5"/>
        <v>1</v>
      </c>
      <c r="F14" s="265">
        <f>X14+G14</f>
        <v>1687</v>
      </c>
      <c r="G14" s="267">
        <v>4</v>
      </c>
      <c r="H14" s="96">
        <v>2</v>
      </c>
      <c r="I14" s="96">
        <v>1</v>
      </c>
      <c r="J14" s="96">
        <v>4</v>
      </c>
      <c r="K14" s="96">
        <v>1</v>
      </c>
      <c r="L14" s="91">
        <f t="shared" si="0"/>
        <v>6</v>
      </c>
      <c r="M14" s="96">
        <v>2</v>
      </c>
      <c r="N14" s="96">
        <v>0</v>
      </c>
      <c r="O14" s="96">
        <v>1</v>
      </c>
      <c r="P14" s="96">
        <v>0</v>
      </c>
      <c r="Q14" s="91">
        <f t="shared" si="1"/>
        <v>1</v>
      </c>
      <c r="R14" s="87">
        <f t="shared" si="3"/>
        <v>5</v>
      </c>
      <c r="S14" s="96">
        <v>2</v>
      </c>
      <c r="T14" s="96">
        <v>6</v>
      </c>
      <c r="U14" s="94">
        <f t="shared" si="4"/>
        <v>-4</v>
      </c>
      <c r="V14" s="268" t="s">
        <v>4</v>
      </c>
      <c r="W14" s="97">
        <f>'５月'!D14</f>
        <v>2148</v>
      </c>
      <c r="X14" s="261">
        <f>'５月'!F14:F15</f>
        <v>1683</v>
      </c>
    </row>
    <row r="15" spans="1:24" ht="22.5" customHeight="1" x14ac:dyDescent="0.15">
      <c r="A15" s="216"/>
      <c r="B15" s="264"/>
      <c r="C15" s="90" t="s">
        <v>11</v>
      </c>
      <c r="D15" s="92">
        <f t="shared" si="2"/>
        <v>2291</v>
      </c>
      <c r="E15" s="112">
        <f t="shared" si="5"/>
        <v>-1</v>
      </c>
      <c r="F15" s="266"/>
      <c r="G15" s="267"/>
      <c r="H15" s="96">
        <v>6</v>
      </c>
      <c r="I15" s="96">
        <v>2</v>
      </c>
      <c r="J15" s="96">
        <v>0</v>
      </c>
      <c r="K15" s="96">
        <v>0</v>
      </c>
      <c r="L15" s="91">
        <f t="shared" si="0"/>
        <v>2</v>
      </c>
      <c r="M15" s="96">
        <v>5</v>
      </c>
      <c r="N15" s="96">
        <v>1</v>
      </c>
      <c r="O15" s="96">
        <v>3</v>
      </c>
      <c r="P15" s="96">
        <v>0</v>
      </c>
      <c r="Q15" s="91">
        <f t="shared" si="1"/>
        <v>4</v>
      </c>
      <c r="R15" s="87">
        <f t="shared" si="3"/>
        <v>-2</v>
      </c>
      <c r="S15" s="96">
        <v>0</v>
      </c>
      <c r="T15" s="96">
        <v>0</v>
      </c>
      <c r="U15" s="94">
        <f t="shared" si="4"/>
        <v>0</v>
      </c>
      <c r="V15" s="268"/>
      <c r="W15" s="97">
        <f>'５月'!D15</f>
        <v>2292</v>
      </c>
      <c r="X15" s="269"/>
    </row>
    <row r="16" spans="1:24" ht="22.5" customHeight="1" x14ac:dyDescent="0.15">
      <c r="A16" s="216" t="s">
        <v>5</v>
      </c>
      <c r="B16" s="263">
        <f>SUM(D16+D17)</f>
        <v>2636</v>
      </c>
      <c r="C16" s="90" t="s">
        <v>10</v>
      </c>
      <c r="D16" s="92">
        <f t="shared" si="2"/>
        <v>1292</v>
      </c>
      <c r="E16" s="112">
        <f t="shared" si="5"/>
        <v>3</v>
      </c>
      <c r="F16" s="265">
        <f>X16+G16</f>
        <v>1346</v>
      </c>
      <c r="G16" s="267">
        <v>0</v>
      </c>
      <c r="H16" s="96">
        <v>0</v>
      </c>
      <c r="I16" s="96">
        <v>0</v>
      </c>
      <c r="J16" s="96">
        <v>5</v>
      </c>
      <c r="K16" s="96">
        <v>0</v>
      </c>
      <c r="L16" s="91">
        <f t="shared" si="0"/>
        <v>5</v>
      </c>
      <c r="M16" s="96">
        <v>0</v>
      </c>
      <c r="N16" s="96">
        <v>0</v>
      </c>
      <c r="O16" s="96">
        <v>1</v>
      </c>
      <c r="P16" s="96">
        <v>0</v>
      </c>
      <c r="Q16" s="91">
        <f t="shared" si="1"/>
        <v>1</v>
      </c>
      <c r="R16" s="87">
        <f t="shared" si="3"/>
        <v>4</v>
      </c>
      <c r="S16" s="96">
        <v>0</v>
      </c>
      <c r="T16" s="96">
        <v>1</v>
      </c>
      <c r="U16" s="94">
        <f t="shared" si="4"/>
        <v>-1</v>
      </c>
      <c r="V16" s="268" t="s">
        <v>5</v>
      </c>
      <c r="W16" s="97">
        <f>'５月'!D16</f>
        <v>1289</v>
      </c>
      <c r="X16" s="261">
        <f>'５月'!F16:F17</f>
        <v>1346</v>
      </c>
    </row>
    <row r="17" spans="1:24" ht="22.5" customHeight="1" x14ac:dyDescent="0.15">
      <c r="A17" s="216"/>
      <c r="B17" s="264"/>
      <c r="C17" s="90" t="s">
        <v>11</v>
      </c>
      <c r="D17" s="92">
        <f t="shared" si="2"/>
        <v>1344</v>
      </c>
      <c r="E17" s="112">
        <f t="shared" si="5"/>
        <v>-1</v>
      </c>
      <c r="F17" s="266"/>
      <c r="G17" s="267"/>
      <c r="H17" s="96">
        <v>0</v>
      </c>
      <c r="I17" s="96">
        <v>0</v>
      </c>
      <c r="J17" s="96">
        <v>1</v>
      </c>
      <c r="K17" s="96">
        <v>0</v>
      </c>
      <c r="L17" s="91">
        <f t="shared" si="0"/>
        <v>1</v>
      </c>
      <c r="M17" s="96">
        <v>0</v>
      </c>
      <c r="N17" s="96">
        <v>0</v>
      </c>
      <c r="O17" s="96">
        <v>1</v>
      </c>
      <c r="P17" s="96">
        <v>0</v>
      </c>
      <c r="Q17" s="91">
        <f t="shared" si="1"/>
        <v>1</v>
      </c>
      <c r="R17" s="87">
        <f t="shared" si="3"/>
        <v>0</v>
      </c>
      <c r="S17" s="96">
        <v>1</v>
      </c>
      <c r="T17" s="96">
        <v>2</v>
      </c>
      <c r="U17" s="94">
        <f t="shared" si="4"/>
        <v>-1</v>
      </c>
      <c r="V17" s="268"/>
      <c r="W17" s="97">
        <f>'５月'!D17</f>
        <v>1345</v>
      </c>
      <c r="X17" s="269"/>
    </row>
    <row r="18" spans="1:24" ht="22.5" customHeight="1" x14ac:dyDescent="0.15">
      <c r="A18" s="216" t="s">
        <v>6</v>
      </c>
      <c r="B18" s="263">
        <f>SUM(D18+D19)</f>
        <v>637</v>
      </c>
      <c r="C18" s="90" t="s">
        <v>10</v>
      </c>
      <c r="D18" s="92">
        <f t="shared" si="2"/>
        <v>321</v>
      </c>
      <c r="E18" s="112">
        <f t="shared" si="5"/>
        <v>-2</v>
      </c>
      <c r="F18" s="265">
        <f>X18+G18</f>
        <v>326</v>
      </c>
      <c r="G18" s="267">
        <v>-1</v>
      </c>
      <c r="H18" s="96">
        <v>0</v>
      </c>
      <c r="I18" s="96">
        <v>1</v>
      </c>
      <c r="J18" s="96">
        <v>0</v>
      </c>
      <c r="K18" s="96">
        <v>0</v>
      </c>
      <c r="L18" s="91">
        <f t="shared" si="0"/>
        <v>1</v>
      </c>
      <c r="M18" s="96">
        <v>0</v>
      </c>
      <c r="N18" s="96">
        <v>0</v>
      </c>
      <c r="O18" s="96">
        <v>0</v>
      </c>
      <c r="P18" s="96">
        <v>0</v>
      </c>
      <c r="Q18" s="91">
        <f t="shared" si="1"/>
        <v>0</v>
      </c>
      <c r="R18" s="87">
        <f t="shared" si="3"/>
        <v>1</v>
      </c>
      <c r="S18" s="96">
        <v>0</v>
      </c>
      <c r="T18" s="96">
        <v>3</v>
      </c>
      <c r="U18" s="94">
        <f t="shared" si="4"/>
        <v>-3</v>
      </c>
      <c r="V18" s="268" t="s">
        <v>6</v>
      </c>
      <c r="W18" s="97">
        <f>'５月'!D18</f>
        <v>323</v>
      </c>
      <c r="X18" s="261">
        <f>'５月'!F18:F19</f>
        <v>327</v>
      </c>
    </row>
    <row r="19" spans="1:24" ht="22.5" customHeight="1" x14ac:dyDescent="0.15">
      <c r="A19" s="216"/>
      <c r="B19" s="264"/>
      <c r="C19" s="90" t="s">
        <v>11</v>
      </c>
      <c r="D19" s="92">
        <f t="shared" si="2"/>
        <v>316</v>
      </c>
      <c r="E19" s="112">
        <f t="shared" si="5"/>
        <v>0</v>
      </c>
      <c r="F19" s="266"/>
      <c r="G19" s="267"/>
      <c r="H19" s="96">
        <v>0</v>
      </c>
      <c r="I19" s="96">
        <v>1</v>
      </c>
      <c r="J19" s="96">
        <v>0</v>
      </c>
      <c r="K19" s="96">
        <v>0</v>
      </c>
      <c r="L19" s="91">
        <f t="shared" si="0"/>
        <v>1</v>
      </c>
      <c r="M19" s="96">
        <v>0</v>
      </c>
      <c r="N19" s="96">
        <v>0</v>
      </c>
      <c r="O19" s="96">
        <v>0</v>
      </c>
      <c r="P19" s="96">
        <v>0</v>
      </c>
      <c r="Q19" s="91">
        <f t="shared" si="1"/>
        <v>0</v>
      </c>
      <c r="R19" s="87">
        <f t="shared" si="3"/>
        <v>1</v>
      </c>
      <c r="S19" s="96">
        <v>0</v>
      </c>
      <c r="T19" s="96">
        <v>1</v>
      </c>
      <c r="U19" s="94">
        <f t="shared" si="4"/>
        <v>-1</v>
      </c>
      <c r="V19" s="268"/>
      <c r="W19" s="97">
        <f>'５月'!D19</f>
        <v>316</v>
      </c>
      <c r="X19" s="269"/>
    </row>
    <row r="20" spans="1:24" ht="22.5" customHeight="1" x14ac:dyDescent="0.15">
      <c r="A20" s="216" t="s">
        <v>7</v>
      </c>
      <c r="B20" s="263">
        <f>SUM(D20+D21)</f>
        <v>726</v>
      </c>
      <c r="C20" s="90" t="s">
        <v>10</v>
      </c>
      <c r="D20" s="92">
        <f t="shared" si="2"/>
        <v>332</v>
      </c>
      <c r="E20" s="112">
        <f t="shared" si="5"/>
        <v>2</v>
      </c>
      <c r="F20" s="265">
        <f>X20+G20</f>
        <v>381</v>
      </c>
      <c r="G20" s="267">
        <v>2</v>
      </c>
      <c r="H20" s="96">
        <v>1</v>
      </c>
      <c r="I20" s="96">
        <v>1</v>
      </c>
      <c r="J20" s="96">
        <v>0</v>
      </c>
      <c r="K20" s="96">
        <v>0</v>
      </c>
      <c r="L20" s="91">
        <f t="shared" si="0"/>
        <v>1</v>
      </c>
      <c r="M20" s="96">
        <v>0</v>
      </c>
      <c r="N20" s="96">
        <v>0</v>
      </c>
      <c r="O20" s="96">
        <v>0</v>
      </c>
      <c r="P20" s="96">
        <v>0</v>
      </c>
      <c r="Q20" s="91">
        <f t="shared" si="1"/>
        <v>0</v>
      </c>
      <c r="R20" s="87">
        <f t="shared" si="3"/>
        <v>1</v>
      </c>
      <c r="S20" s="96">
        <v>0</v>
      </c>
      <c r="T20" s="96">
        <v>0</v>
      </c>
      <c r="U20" s="94">
        <f t="shared" si="4"/>
        <v>0</v>
      </c>
      <c r="V20" s="268" t="s">
        <v>7</v>
      </c>
      <c r="W20" s="97">
        <f>'５月'!D20</f>
        <v>330</v>
      </c>
      <c r="X20" s="261">
        <f>'５月'!F20:F21</f>
        <v>379</v>
      </c>
    </row>
    <row r="21" spans="1:24" ht="22.5" customHeight="1" x14ac:dyDescent="0.15">
      <c r="A21" s="216"/>
      <c r="B21" s="264"/>
      <c r="C21" s="90" t="s">
        <v>11</v>
      </c>
      <c r="D21" s="92">
        <f t="shared" si="2"/>
        <v>394</v>
      </c>
      <c r="E21" s="112">
        <f t="shared" si="5"/>
        <v>0</v>
      </c>
      <c r="F21" s="266"/>
      <c r="G21" s="267"/>
      <c r="H21" s="96">
        <v>3</v>
      </c>
      <c r="I21" s="96">
        <v>0</v>
      </c>
      <c r="J21" s="96">
        <v>0</v>
      </c>
      <c r="K21" s="96">
        <v>0</v>
      </c>
      <c r="L21" s="91">
        <f t="shared" si="0"/>
        <v>0</v>
      </c>
      <c r="M21" s="96">
        <v>0</v>
      </c>
      <c r="N21" s="96">
        <v>0</v>
      </c>
      <c r="O21" s="96">
        <v>2</v>
      </c>
      <c r="P21" s="96">
        <v>0</v>
      </c>
      <c r="Q21" s="91">
        <f t="shared" si="1"/>
        <v>2</v>
      </c>
      <c r="R21" s="87">
        <f t="shared" si="3"/>
        <v>-2</v>
      </c>
      <c r="S21" s="96">
        <v>0</v>
      </c>
      <c r="T21" s="96">
        <v>1</v>
      </c>
      <c r="U21" s="94">
        <f t="shared" si="4"/>
        <v>-1</v>
      </c>
      <c r="V21" s="268"/>
      <c r="W21" s="97">
        <f>'５月'!D21</f>
        <v>394</v>
      </c>
      <c r="X21" s="269"/>
    </row>
    <row r="22" spans="1:24" ht="22.5" customHeight="1" x14ac:dyDescent="0.15">
      <c r="A22" s="216" t="s">
        <v>8</v>
      </c>
      <c r="B22" s="263">
        <f>SUM(D22+D23)</f>
        <v>3676</v>
      </c>
      <c r="C22" s="90" t="s">
        <v>10</v>
      </c>
      <c r="D22" s="92">
        <f t="shared" si="2"/>
        <v>1682</v>
      </c>
      <c r="E22" s="112">
        <f t="shared" si="5"/>
        <v>-2</v>
      </c>
      <c r="F22" s="265">
        <f>X22+G22</f>
        <v>1534</v>
      </c>
      <c r="G22" s="267">
        <v>0</v>
      </c>
      <c r="H22" s="96">
        <v>2</v>
      </c>
      <c r="I22" s="96">
        <v>2</v>
      </c>
      <c r="J22" s="96">
        <v>2</v>
      </c>
      <c r="K22" s="96">
        <v>0</v>
      </c>
      <c r="L22" s="91">
        <f t="shared" si="0"/>
        <v>4</v>
      </c>
      <c r="M22" s="96">
        <v>3</v>
      </c>
      <c r="N22" s="96">
        <v>1</v>
      </c>
      <c r="O22" s="96">
        <v>4</v>
      </c>
      <c r="P22" s="96">
        <v>0</v>
      </c>
      <c r="Q22" s="91">
        <f t="shared" si="1"/>
        <v>5</v>
      </c>
      <c r="R22" s="87">
        <f t="shared" si="3"/>
        <v>-1</v>
      </c>
      <c r="S22" s="96">
        <v>0</v>
      </c>
      <c r="T22" s="96">
        <v>0</v>
      </c>
      <c r="U22" s="94">
        <f t="shared" si="4"/>
        <v>0</v>
      </c>
      <c r="V22" s="268" t="s">
        <v>8</v>
      </c>
      <c r="W22" s="97">
        <f>'５月'!D22</f>
        <v>1684</v>
      </c>
      <c r="X22" s="261">
        <f>'５月'!F22:F23</f>
        <v>1534</v>
      </c>
    </row>
    <row r="23" spans="1:24" ht="22.5" customHeight="1" x14ac:dyDescent="0.15">
      <c r="A23" s="216"/>
      <c r="B23" s="264"/>
      <c r="C23" s="90" t="s">
        <v>11</v>
      </c>
      <c r="D23" s="92">
        <f t="shared" si="2"/>
        <v>1994</v>
      </c>
      <c r="E23" s="112">
        <f t="shared" si="5"/>
        <v>1</v>
      </c>
      <c r="F23" s="266"/>
      <c r="G23" s="267"/>
      <c r="H23" s="96">
        <v>13</v>
      </c>
      <c r="I23" s="96">
        <v>1</v>
      </c>
      <c r="J23" s="96">
        <v>2</v>
      </c>
      <c r="K23" s="96">
        <v>0</v>
      </c>
      <c r="L23" s="91">
        <f t="shared" si="0"/>
        <v>3</v>
      </c>
      <c r="M23" s="96">
        <v>8</v>
      </c>
      <c r="N23" s="96">
        <v>1</v>
      </c>
      <c r="O23" s="96">
        <v>2</v>
      </c>
      <c r="P23" s="96">
        <v>0</v>
      </c>
      <c r="Q23" s="91">
        <f t="shared" si="1"/>
        <v>3</v>
      </c>
      <c r="R23" s="87">
        <f t="shared" si="3"/>
        <v>0</v>
      </c>
      <c r="S23" s="96">
        <v>0</v>
      </c>
      <c r="T23" s="96">
        <v>4</v>
      </c>
      <c r="U23" s="94">
        <f t="shared" si="4"/>
        <v>-4</v>
      </c>
      <c r="V23" s="268"/>
      <c r="W23" s="97">
        <f>'５月'!D23</f>
        <v>1993</v>
      </c>
      <c r="X23" s="269"/>
    </row>
    <row r="24" spans="1:24" ht="22.5" customHeight="1" x14ac:dyDescent="0.15">
      <c r="A24" s="216" t="s">
        <v>9</v>
      </c>
      <c r="B24" s="263">
        <f>SUM(D24+D25)</f>
        <v>8133</v>
      </c>
      <c r="C24" s="90" t="s">
        <v>10</v>
      </c>
      <c r="D24" s="92">
        <f t="shared" si="2"/>
        <v>3917</v>
      </c>
      <c r="E24" s="112">
        <f t="shared" si="5"/>
        <v>-9</v>
      </c>
      <c r="F24" s="265">
        <f>X24+G24</f>
        <v>3655</v>
      </c>
      <c r="G24" s="267">
        <v>-1</v>
      </c>
      <c r="H24" s="96">
        <v>8</v>
      </c>
      <c r="I24" s="96">
        <v>3</v>
      </c>
      <c r="J24" s="96">
        <v>5</v>
      </c>
      <c r="K24" s="96">
        <v>0</v>
      </c>
      <c r="L24" s="91">
        <f t="shared" si="0"/>
        <v>8</v>
      </c>
      <c r="M24" s="96">
        <v>10</v>
      </c>
      <c r="N24" s="96">
        <v>5</v>
      </c>
      <c r="O24" s="96">
        <v>2</v>
      </c>
      <c r="P24" s="96">
        <v>2</v>
      </c>
      <c r="Q24" s="91">
        <f t="shared" si="1"/>
        <v>9</v>
      </c>
      <c r="R24" s="87">
        <f t="shared" si="3"/>
        <v>-1</v>
      </c>
      <c r="S24" s="96">
        <v>0</v>
      </c>
      <c r="T24" s="96">
        <v>6</v>
      </c>
      <c r="U24" s="94">
        <f t="shared" si="4"/>
        <v>-6</v>
      </c>
      <c r="V24" s="268" t="s">
        <v>9</v>
      </c>
      <c r="W24" s="97">
        <f>'５月'!D24</f>
        <v>3926</v>
      </c>
      <c r="X24" s="261">
        <f>'５月'!F24:F25</f>
        <v>3656</v>
      </c>
    </row>
    <row r="25" spans="1:24" ht="22.5" customHeight="1" thickBot="1" x14ac:dyDescent="0.2">
      <c r="A25" s="219"/>
      <c r="B25" s="270"/>
      <c r="C25" s="98" t="s">
        <v>11</v>
      </c>
      <c r="D25" s="99">
        <f t="shared" si="2"/>
        <v>4216</v>
      </c>
      <c r="E25" s="113">
        <f t="shared" si="5"/>
        <v>-10</v>
      </c>
      <c r="F25" s="271"/>
      <c r="G25" s="272"/>
      <c r="H25" s="101">
        <v>16</v>
      </c>
      <c r="I25" s="101">
        <v>1</v>
      </c>
      <c r="J25" s="101">
        <v>7</v>
      </c>
      <c r="K25" s="101">
        <v>0</v>
      </c>
      <c r="L25" s="102">
        <f t="shared" si="0"/>
        <v>8</v>
      </c>
      <c r="M25" s="101">
        <v>17</v>
      </c>
      <c r="N25" s="101">
        <v>5</v>
      </c>
      <c r="O25" s="101">
        <v>3</v>
      </c>
      <c r="P25" s="101">
        <v>0</v>
      </c>
      <c r="Q25" s="102">
        <f t="shared" si="1"/>
        <v>8</v>
      </c>
      <c r="R25" s="100">
        <f t="shared" si="3"/>
        <v>0</v>
      </c>
      <c r="S25" s="101">
        <v>1</v>
      </c>
      <c r="T25" s="101">
        <v>10</v>
      </c>
      <c r="U25" s="103">
        <f t="shared" si="4"/>
        <v>-9</v>
      </c>
      <c r="V25" s="273"/>
      <c r="W25" s="104">
        <f>'５月'!D25</f>
        <v>4226</v>
      </c>
      <c r="X25" s="26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 x14ac:dyDescent="0.15">
      <c r="C27" s="151"/>
      <c r="D27" s="151"/>
      <c r="E27" s="151"/>
      <c r="F27" s="151"/>
      <c r="G27" s="151"/>
      <c r="H27" s="151"/>
    </row>
    <row r="28" spans="1:24" ht="22.5" customHeight="1" x14ac:dyDescent="0.15">
      <c r="C28" s="151"/>
      <c r="D28" s="151"/>
      <c r="E28" s="151"/>
      <c r="F28" s="151"/>
      <c r="G28" s="151"/>
      <c r="H28" s="151"/>
    </row>
  </sheetData>
  <mergeCells count="84"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7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H8" sqref="H8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3"/>
      <c r="G1" s="3"/>
    </row>
    <row r="2" spans="1:24" ht="22.5" customHeight="1" thickBot="1" x14ac:dyDescent="0.2">
      <c r="B2" s="240" t="s">
        <v>90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2.2033693224125095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47346</v>
      </c>
      <c r="C6" s="57" t="s">
        <v>10</v>
      </c>
      <c r="D6" s="82">
        <f>SUMIF(C8:C44,"男",D8:D44)</f>
        <v>22308</v>
      </c>
      <c r="E6" s="78">
        <f>H6+I6+J6+K6-M6-N6-O6-P6+S6-T6</f>
        <v>-23</v>
      </c>
      <c r="F6" s="228">
        <f>X6+G6</f>
        <v>21488</v>
      </c>
      <c r="G6" s="228">
        <f>SUM(G8:G25)</f>
        <v>3</v>
      </c>
      <c r="H6" s="82">
        <f>SUMIF(C8:C44,"男",H8:H44)</f>
        <v>55</v>
      </c>
      <c r="I6" s="82">
        <f>SUMIF(C8:C44,"男",I8:I44)</f>
        <v>12</v>
      </c>
      <c r="J6" s="82">
        <f>SUMIF(C8:C44,"男",J8:J44)</f>
        <v>20</v>
      </c>
      <c r="K6" s="82">
        <f>SUMIF(C8:C44,"男",K8:K44)</f>
        <v>1</v>
      </c>
      <c r="L6" s="82">
        <f>SUM(I6:K6)</f>
        <v>33</v>
      </c>
      <c r="M6" s="82">
        <f>SUMIF(C8:C44,"男",M8:M44)</f>
        <v>55</v>
      </c>
      <c r="N6" s="82">
        <f>SUMIF(C8:C44,"男",N8:N44)</f>
        <v>18</v>
      </c>
      <c r="O6" s="82">
        <f>SUMIF(C8:C44,"男",O8:O44)</f>
        <v>14</v>
      </c>
      <c r="P6" s="82">
        <f>SUMIF(C8:C44,"男",P8:P44)</f>
        <v>1</v>
      </c>
      <c r="Q6" s="82">
        <f>SUM(N6:P6)</f>
        <v>33</v>
      </c>
      <c r="R6" s="82">
        <f>SUM(L6-Q6)</f>
        <v>0</v>
      </c>
      <c r="S6" s="82">
        <f>SUMIF(C8:C44,"男",S8:S44)</f>
        <v>8</v>
      </c>
      <c r="T6" s="82">
        <f>SUMIF(C8:C44,"男",T8:T44)</f>
        <v>31</v>
      </c>
      <c r="U6" s="58">
        <f>SUM(S6-T6)</f>
        <v>-23</v>
      </c>
      <c r="V6" s="200" t="s">
        <v>0</v>
      </c>
      <c r="W6" s="59">
        <f>SUMIF(C8:C25,"男",W8:W25)</f>
        <v>22331</v>
      </c>
      <c r="X6" s="210">
        <f>SUM(X8:X25)</f>
        <v>21485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25038</v>
      </c>
      <c r="E7" s="78">
        <f>H7+I7+J7+K7-M7-N7-O7-P7+S7-T7</f>
        <v>-22</v>
      </c>
      <c r="F7" s="229"/>
      <c r="G7" s="229"/>
      <c r="H7" s="83">
        <f>SUMIF(C8:C45,"女",H8:H45)</f>
        <v>39</v>
      </c>
      <c r="I7" s="83">
        <f>SUMIF(C8:C45,"女",I8:I45)</f>
        <v>19</v>
      </c>
      <c r="J7" s="83">
        <f>SUMIF(C8:C45,"女",J8:J45)</f>
        <v>17</v>
      </c>
      <c r="K7" s="83">
        <f>SUMIF(C8:C45,"女",K8:K45)</f>
        <v>0</v>
      </c>
      <c r="L7" s="83">
        <f>SUM(I7:K7)</f>
        <v>36</v>
      </c>
      <c r="M7" s="83">
        <f>SUMIF(C8:C45,"女",M8:M45)</f>
        <v>39</v>
      </c>
      <c r="N7" s="83">
        <f>SUMIF(C8:C45,"女",N8:N45)</f>
        <v>19</v>
      </c>
      <c r="O7" s="83">
        <f>SUMIF(C8:C45,"女",O8:O45)</f>
        <v>16</v>
      </c>
      <c r="P7" s="83">
        <f>SUMIF(C8:C45,"女",P8:P45)</f>
        <v>2</v>
      </c>
      <c r="Q7" s="83">
        <f t="shared" ref="Q7:Q25" si="0">SUM(N7:P7)</f>
        <v>37</v>
      </c>
      <c r="R7" s="78">
        <f>SUM(L7-Q7)</f>
        <v>-1</v>
      </c>
      <c r="S7" s="78">
        <f>SUMIF(C8:C45,"女",S8:S45)</f>
        <v>6</v>
      </c>
      <c r="T7" s="78">
        <f>SUMIF(C8:C44,"女",T8:T45)</f>
        <v>27</v>
      </c>
      <c r="U7" s="61">
        <f>SUM(S7-T7)</f>
        <v>-21</v>
      </c>
      <c r="V7" s="201"/>
      <c r="W7" s="62">
        <f>SUMIF(C8:C25,"女",W8:W25)</f>
        <v>25060</v>
      </c>
      <c r="X7" s="211"/>
    </row>
    <row r="8" spans="1:24" ht="22.5" customHeight="1" x14ac:dyDescent="0.15">
      <c r="A8" s="225" t="s">
        <v>1</v>
      </c>
      <c r="B8" s="222">
        <f>SUM(D8+D9)</f>
        <v>5178</v>
      </c>
      <c r="C8" s="63" t="s">
        <v>10</v>
      </c>
      <c r="D8" s="64">
        <f>E8+W8</f>
        <v>2352</v>
      </c>
      <c r="E8" s="78">
        <f>H8+I8+J8+K8-M8-N8-O8-P8+S8-T8</f>
        <v>-6</v>
      </c>
      <c r="F8" s="230">
        <f>X8+G8</f>
        <v>2221</v>
      </c>
      <c r="G8" s="227">
        <v>0</v>
      </c>
      <c r="H8" s="84">
        <v>3</v>
      </c>
      <c r="I8" s="84">
        <v>0</v>
      </c>
      <c r="J8" s="84">
        <v>2</v>
      </c>
      <c r="K8" s="84">
        <v>0</v>
      </c>
      <c r="L8" s="78">
        <f t="shared" ref="L8:L25" si="1">SUM(I8:K8)</f>
        <v>2</v>
      </c>
      <c r="M8" s="84">
        <v>4</v>
      </c>
      <c r="N8" s="84">
        <v>3</v>
      </c>
      <c r="O8" s="84">
        <v>1</v>
      </c>
      <c r="P8" s="84">
        <v>0</v>
      </c>
      <c r="Q8" s="78">
        <f t="shared" si="0"/>
        <v>4</v>
      </c>
      <c r="R8" s="78">
        <f>SUM(L8-Q8)</f>
        <v>-2</v>
      </c>
      <c r="S8" s="84">
        <v>0</v>
      </c>
      <c r="T8" s="84">
        <v>3</v>
      </c>
      <c r="U8" s="65">
        <f>SUM(S8-T8)</f>
        <v>-3</v>
      </c>
      <c r="V8" s="202" t="s">
        <v>1</v>
      </c>
      <c r="W8" s="66">
        <f>'６月'!D8</f>
        <v>2358</v>
      </c>
      <c r="X8" s="213">
        <f>'６月'!F8:F9</f>
        <v>2221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2">E9+W9</f>
        <v>2826</v>
      </c>
      <c r="E9" s="78">
        <f>H9+I9+J9+K9-M9-N9-O9-P9+S9-T9</f>
        <v>-4</v>
      </c>
      <c r="F9" s="218"/>
      <c r="G9" s="215"/>
      <c r="H9" s="79">
        <v>1</v>
      </c>
      <c r="I9" s="79">
        <v>0</v>
      </c>
      <c r="J9" s="79">
        <v>1</v>
      </c>
      <c r="K9" s="79">
        <v>0</v>
      </c>
      <c r="L9" s="83">
        <f t="shared" si="1"/>
        <v>1</v>
      </c>
      <c r="M9" s="79">
        <v>2</v>
      </c>
      <c r="N9" s="79">
        <v>3</v>
      </c>
      <c r="O9" s="79">
        <v>1</v>
      </c>
      <c r="P9" s="79">
        <v>0</v>
      </c>
      <c r="Q9" s="83">
        <f t="shared" si="0"/>
        <v>4</v>
      </c>
      <c r="R9" s="78">
        <f t="shared" ref="R9:R25" si="3">SUM(L9-Q9)</f>
        <v>-3</v>
      </c>
      <c r="S9" s="79">
        <v>1</v>
      </c>
      <c r="T9" s="79">
        <v>1</v>
      </c>
      <c r="U9" s="65">
        <f t="shared" ref="U9:U25" si="4">SUM(S9-T9)</f>
        <v>0</v>
      </c>
      <c r="V9" s="196"/>
      <c r="W9" s="66">
        <f>'６月'!D9</f>
        <v>2830</v>
      </c>
      <c r="X9" s="260"/>
    </row>
    <row r="10" spans="1:24" ht="22.5" customHeight="1" x14ac:dyDescent="0.15">
      <c r="A10" s="216" t="s">
        <v>2</v>
      </c>
      <c r="B10" s="222">
        <f>SUM(D10+D11)</f>
        <v>17616</v>
      </c>
      <c r="C10" s="60" t="s">
        <v>10</v>
      </c>
      <c r="D10" s="64">
        <f t="shared" si="2"/>
        <v>8273</v>
      </c>
      <c r="E10" s="78">
        <f t="shared" ref="E10:E25" si="5">H10+I10+J10+K10-M10-N10-O10-P10+S10-T10</f>
        <v>-3</v>
      </c>
      <c r="F10" s="217">
        <f>X10+G10</f>
        <v>8087</v>
      </c>
      <c r="G10" s="215">
        <v>8</v>
      </c>
      <c r="H10" s="79">
        <v>30</v>
      </c>
      <c r="I10" s="79">
        <v>5</v>
      </c>
      <c r="J10" s="79">
        <v>5</v>
      </c>
      <c r="K10" s="79">
        <v>0</v>
      </c>
      <c r="L10" s="83">
        <f t="shared" si="1"/>
        <v>10</v>
      </c>
      <c r="M10" s="79">
        <v>26</v>
      </c>
      <c r="N10" s="79">
        <v>10</v>
      </c>
      <c r="O10" s="79">
        <v>4</v>
      </c>
      <c r="P10" s="79">
        <v>0</v>
      </c>
      <c r="Q10" s="83">
        <f t="shared" si="0"/>
        <v>14</v>
      </c>
      <c r="R10" s="78">
        <f t="shared" si="3"/>
        <v>-4</v>
      </c>
      <c r="S10" s="79">
        <v>5</v>
      </c>
      <c r="T10" s="79">
        <v>8</v>
      </c>
      <c r="U10" s="65">
        <f t="shared" si="4"/>
        <v>-3</v>
      </c>
      <c r="V10" s="196" t="s">
        <v>2</v>
      </c>
      <c r="W10" s="67">
        <f>'６月'!D10</f>
        <v>8276</v>
      </c>
      <c r="X10" s="212">
        <f>'６月'!F10:F11</f>
        <v>8079</v>
      </c>
    </row>
    <row r="11" spans="1:24" ht="22.5" customHeight="1" x14ac:dyDescent="0.15">
      <c r="A11" s="216"/>
      <c r="B11" s="221"/>
      <c r="C11" s="60" t="s">
        <v>11</v>
      </c>
      <c r="D11" s="64">
        <f t="shared" si="2"/>
        <v>9343</v>
      </c>
      <c r="E11" s="78">
        <f t="shared" si="5"/>
        <v>5</v>
      </c>
      <c r="F11" s="218"/>
      <c r="G11" s="215"/>
      <c r="H11" s="79">
        <v>21</v>
      </c>
      <c r="I11" s="79">
        <v>11</v>
      </c>
      <c r="J11" s="79">
        <v>7</v>
      </c>
      <c r="K11" s="79">
        <v>0</v>
      </c>
      <c r="L11" s="83">
        <f t="shared" si="1"/>
        <v>18</v>
      </c>
      <c r="M11" s="79">
        <v>16</v>
      </c>
      <c r="N11" s="79">
        <v>5</v>
      </c>
      <c r="O11" s="79">
        <v>8</v>
      </c>
      <c r="P11" s="79">
        <v>1</v>
      </c>
      <c r="Q11" s="83">
        <f t="shared" si="0"/>
        <v>14</v>
      </c>
      <c r="R11" s="78">
        <f t="shared" si="3"/>
        <v>4</v>
      </c>
      <c r="S11" s="79">
        <v>2</v>
      </c>
      <c r="T11" s="79">
        <v>6</v>
      </c>
      <c r="U11" s="65">
        <f t="shared" si="4"/>
        <v>-4</v>
      </c>
      <c r="V11" s="196"/>
      <c r="W11" s="67">
        <f>'６月'!D11</f>
        <v>9338</v>
      </c>
      <c r="X11" s="213"/>
    </row>
    <row r="12" spans="1:24" ht="22.5" customHeight="1" x14ac:dyDescent="0.15">
      <c r="A12" s="216" t="s">
        <v>3</v>
      </c>
      <c r="B12" s="222">
        <f>SUM(D12+D13)</f>
        <v>4318</v>
      </c>
      <c r="C12" s="60" t="s">
        <v>10</v>
      </c>
      <c r="D12" s="64">
        <f t="shared" si="2"/>
        <v>1991</v>
      </c>
      <c r="E12" s="78">
        <f t="shared" si="5"/>
        <v>-13</v>
      </c>
      <c r="F12" s="217">
        <f>X12+G12</f>
        <v>2248</v>
      </c>
      <c r="G12" s="215">
        <v>-8</v>
      </c>
      <c r="H12" s="79">
        <v>4</v>
      </c>
      <c r="I12" s="79">
        <v>0</v>
      </c>
      <c r="J12" s="79">
        <v>2</v>
      </c>
      <c r="K12" s="79">
        <v>0</v>
      </c>
      <c r="L12" s="83">
        <f t="shared" si="1"/>
        <v>2</v>
      </c>
      <c r="M12" s="79">
        <v>9</v>
      </c>
      <c r="N12" s="79">
        <v>0</v>
      </c>
      <c r="O12" s="79">
        <v>3</v>
      </c>
      <c r="P12" s="79">
        <v>0</v>
      </c>
      <c r="Q12" s="83">
        <f t="shared" si="0"/>
        <v>3</v>
      </c>
      <c r="R12" s="78">
        <f t="shared" si="3"/>
        <v>-1</v>
      </c>
      <c r="S12" s="79">
        <v>0</v>
      </c>
      <c r="T12" s="79">
        <v>7</v>
      </c>
      <c r="U12" s="65">
        <f t="shared" si="4"/>
        <v>-7</v>
      </c>
      <c r="V12" s="196" t="s">
        <v>3</v>
      </c>
      <c r="W12" s="67">
        <f>'６月'!D12</f>
        <v>2004</v>
      </c>
      <c r="X12" s="212">
        <f>'６月'!F12:F13</f>
        <v>2256</v>
      </c>
    </row>
    <row r="13" spans="1:24" ht="22.5" customHeight="1" x14ac:dyDescent="0.15">
      <c r="A13" s="216"/>
      <c r="B13" s="221"/>
      <c r="C13" s="60" t="s">
        <v>11</v>
      </c>
      <c r="D13" s="64">
        <f t="shared" si="2"/>
        <v>2327</v>
      </c>
      <c r="E13" s="78">
        <f t="shared" si="5"/>
        <v>-10</v>
      </c>
      <c r="F13" s="218"/>
      <c r="G13" s="215"/>
      <c r="H13" s="79">
        <v>3</v>
      </c>
      <c r="I13" s="79">
        <v>1</v>
      </c>
      <c r="J13" s="79">
        <v>0</v>
      </c>
      <c r="K13" s="79">
        <v>0</v>
      </c>
      <c r="L13" s="83">
        <f t="shared" si="1"/>
        <v>1</v>
      </c>
      <c r="M13" s="79">
        <v>7</v>
      </c>
      <c r="N13" s="79">
        <v>1</v>
      </c>
      <c r="O13" s="79">
        <v>3</v>
      </c>
      <c r="P13" s="79">
        <v>0</v>
      </c>
      <c r="Q13" s="83">
        <f t="shared" si="0"/>
        <v>4</v>
      </c>
      <c r="R13" s="78">
        <f t="shared" si="3"/>
        <v>-3</v>
      </c>
      <c r="S13" s="79">
        <v>0</v>
      </c>
      <c r="T13" s="79">
        <v>3</v>
      </c>
      <c r="U13" s="65">
        <f t="shared" si="4"/>
        <v>-3</v>
      </c>
      <c r="V13" s="196"/>
      <c r="W13" s="67">
        <f>'６月'!D13</f>
        <v>2337</v>
      </c>
      <c r="X13" s="213"/>
    </row>
    <row r="14" spans="1:24" ht="22.5" customHeight="1" x14ac:dyDescent="0.15">
      <c r="A14" s="216" t="s">
        <v>4</v>
      </c>
      <c r="B14" s="222">
        <f>SUM(D14+D15)</f>
        <v>4435</v>
      </c>
      <c r="C14" s="60" t="s">
        <v>10</v>
      </c>
      <c r="D14" s="64">
        <f t="shared" si="2"/>
        <v>2152</v>
      </c>
      <c r="E14" s="78">
        <f t="shared" si="5"/>
        <v>3</v>
      </c>
      <c r="F14" s="217">
        <f>X14+G14</f>
        <v>1687</v>
      </c>
      <c r="G14" s="215">
        <v>0</v>
      </c>
      <c r="H14" s="79">
        <v>8</v>
      </c>
      <c r="I14" s="79">
        <v>2</v>
      </c>
      <c r="J14" s="79">
        <v>1</v>
      </c>
      <c r="K14" s="79">
        <v>0</v>
      </c>
      <c r="L14" s="83">
        <f t="shared" si="1"/>
        <v>3</v>
      </c>
      <c r="M14" s="79">
        <v>6</v>
      </c>
      <c r="N14" s="79">
        <v>0</v>
      </c>
      <c r="O14" s="79">
        <v>1</v>
      </c>
      <c r="P14" s="79">
        <v>0</v>
      </c>
      <c r="Q14" s="83">
        <f t="shared" si="0"/>
        <v>1</v>
      </c>
      <c r="R14" s="78">
        <f t="shared" si="3"/>
        <v>2</v>
      </c>
      <c r="S14" s="79">
        <v>1</v>
      </c>
      <c r="T14" s="79">
        <v>2</v>
      </c>
      <c r="U14" s="65">
        <f t="shared" si="4"/>
        <v>-1</v>
      </c>
      <c r="V14" s="196" t="s">
        <v>4</v>
      </c>
      <c r="W14" s="67">
        <f>'６月'!D14</f>
        <v>2149</v>
      </c>
      <c r="X14" s="212">
        <f>'６月'!F14:F15</f>
        <v>1687</v>
      </c>
    </row>
    <row r="15" spans="1:24" ht="22.5" customHeight="1" x14ac:dyDescent="0.15">
      <c r="A15" s="216"/>
      <c r="B15" s="221"/>
      <c r="C15" s="60" t="s">
        <v>11</v>
      </c>
      <c r="D15" s="64">
        <f t="shared" si="2"/>
        <v>2283</v>
      </c>
      <c r="E15" s="78">
        <f t="shared" si="5"/>
        <v>-8</v>
      </c>
      <c r="F15" s="218"/>
      <c r="G15" s="215"/>
      <c r="H15" s="79">
        <v>8</v>
      </c>
      <c r="I15" s="79">
        <v>0</v>
      </c>
      <c r="J15" s="79">
        <v>1</v>
      </c>
      <c r="K15" s="79">
        <v>0</v>
      </c>
      <c r="L15" s="83">
        <f t="shared" si="1"/>
        <v>1</v>
      </c>
      <c r="M15" s="79">
        <v>10</v>
      </c>
      <c r="N15" s="79">
        <v>1</v>
      </c>
      <c r="O15" s="79">
        <v>1</v>
      </c>
      <c r="P15" s="79">
        <v>0</v>
      </c>
      <c r="Q15" s="83">
        <f t="shared" si="0"/>
        <v>2</v>
      </c>
      <c r="R15" s="78">
        <f t="shared" si="3"/>
        <v>-1</v>
      </c>
      <c r="S15" s="79">
        <v>0</v>
      </c>
      <c r="T15" s="79">
        <v>5</v>
      </c>
      <c r="U15" s="65">
        <f t="shared" si="4"/>
        <v>-5</v>
      </c>
      <c r="V15" s="196"/>
      <c r="W15" s="67">
        <f>'６月'!D15</f>
        <v>2291</v>
      </c>
      <c r="X15" s="213"/>
    </row>
    <row r="16" spans="1:24" ht="22.5" customHeight="1" x14ac:dyDescent="0.15">
      <c r="A16" s="216" t="s">
        <v>5</v>
      </c>
      <c r="B16" s="222">
        <f>SUM(D16+D17)</f>
        <v>2624</v>
      </c>
      <c r="C16" s="60" t="s">
        <v>10</v>
      </c>
      <c r="D16" s="64">
        <f t="shared" si="2"/>
        <v>1286</v>
      </c>
      <c r="E16" s="78">
        <f t="shared" si="5"/>
        <v>-6</v>
      </c>
      <c r="F16" s="217">
        <f>X16+G16</f>
        <v>1339</v>
      </c>
      <c r="G16" s="215">
        <v>-7</v>
      </c>
      <c r="H16" s="79">
        <v>0</v>
      </c>
      <c r="I16" s="79">
        <v>0</v>
      </c>
      <c r="J16" s="79">
        <v>1</v>
      </c>
      <c r="K16" s="79">
        <v>0</v>
      </c>
      <c r="L16" s="83">
        <f t="shared" si="1"/>
        <v>1</v>
      </c>
      <c r="M16" s="79">
        <v>4</v>
      </c>
      <c r="N16" s="79">
        <v>0</v>
      </c>
      <c r="O16" s="79">
        <v>1</v>
      </c>
      <c r="P16" s="79">
        <v>0</v>
      </c>
      <c r="Q16" s="83">
        <f t="shared" si="0"/>
        <v>1</v>
      </c>
      <c r="R16" s="78">
        <f t="shared" si="3"/>
        <v>0</v>
      </c>
      <c r="S16" s="79">
        <v>1</v>
      </c>
      <c r="T16" s="79">
        <v>3</v>
      </c>
      <c r="U16" s="65">
        <f t="shared" si="4"/>
        <v>-2</v>
      </c>
      <c r="V16" s="196" t="s">
        <v>5</v>
      </c>
      <c r="W16" s="67">
        <f>'６月'!D16</f>
        <v>1292</v>
      </c>
      <c r="X16" s="212">
        <f>'６月'!F16:F17</f>
        <v>1346</v>
      </c>
    </row>
    <row r="17" spans="1:24" ht="22.5" customHeight="1" x14ac:dyDescent="0.15">
      <c r="A17" s="216"/>
      <c r="B17" s="221"/>
      <c r="C17" s="60" t="s">
        <v>11</v>
      </c>
      <c r="D17" s="64">
        <f t="shared" si="2"/>
        <v>1338</v>
      </c>
      <c r="E17" s="78">
        <f t="shared" si="5"/>
        <v>-6</v>
      </c>
      <c r="F17" s="218"/>
      <c r="G17" s="215"/>
      <c r="H17" s="79">
        <v>0</v>
      </c>
      <c r="I17" s="79">
        <v>1</v>
      </c>
      <c r="J17" s="79">
        <v>0</v>
      </c>
      <c r="K17" s="79">
        <v>0</v>
      </c>
      <c r="L17" s="83">
        <f t="shared" si="1"/>
        <v>1</v>
      </c>
      <c r="M17" s="79">
        <v>2</v>
      </c>
      <c r="N17" s="79">
        <v>2</v>
      </c>
      <c r="O17" s="79">
        <v>0</v>
      </c>
      <c r="P17" s="79">
        <v>0</v>
      </c>
      <c r="Q17" s="83">
        <f t="shared" si="0"/>
        <v>2</v>
      </c>
      <c r="R17" s="78">
        <f t="shared" si="3"/>
        <v>-1</v>
      </c>
      <c r="S17" s="79">
        <v>0</v>
      </c>
      <c r="T17" s="79">
        <v>3</v>
      </c>
      <c r="U17" s="65">
        <f t="shared" si="4"/>
        <v>-3</v>
      </c>
      <c r="V17" s="196"/>
      <c r="W17" s="67">
        <f>'６月'!D17</f>
        <v>1344</v>
      </c>
      <c r="X17" s="213"/>
    </row>
    <row r="18" spans="1:24" ht="22.5" customHeight="1" x14ac:dyDescent="0.15">
      <c r="A18" s="216" t="s">
        <v>6</v>
      </c>
      <c r="B18" s="222">
        <f>SUM(D18+D19)</f>
        <v>639</v>
      </c>
      <c r="C18" s="60" t="s">
        <v>10</v>
      </c>
      <c r="D18" s="64">
        <f t="shared" si="2"/>
        <v>320</v>
      </c>
      <c r="E18" s="78">
        <f t="shared" si="5"/>
        <v>-1</v>
      </c>
      <c r="F18" s="217">
        <f>X18+G18</f>
        <v>329</v>
      </c>
      <c r="G18" s="215">
        <v>3</v>
      </c>
      <c r="H18" s="79">
        <v>1</v>
      </c>
      <c r="I18" s="79">
        <v>0</v>
      </c>
      <c r="J18" s="79">
        <v>3</v>
      </c>
      <c r="K18" s="79">
        <v>1</v>
      </c>
      <c r="L18" s="83">
        <f t="shared" si="1"/>
        <v>4</v>
      </c>
      <c r="M18" s="79">
        <v>0</v>
      </c>
      <c r="N18" s="79">
        <v>0</v>
      </c>
      <c r="O18" s="79">
        <v>2</v>
      </c>
      <c r="P18" s="79">
        <v>1</v>
      </c>
      <c r="Q18" s="83">
        <f t="shared" si="0"/>
        <v>3</v>
      </c>
      <c r="R18" s="78">
        <f t="shared" si="3"/>
        <v>1</v>
      </c>
      <c r="S18" s="79">
        <v>0</v>
      </c>
      <c r="T18" s="79">
        <v>3</v>
      </c>
      <c r="U18" s="65">
        <f t="shared" si="4"/>
        <v>-3</v>
      </c>
      <c r="V18" s="196" t="s">
        <v>6</v>
      </c>
      <c r="W18" s="67">
        <f>'６月'!D18</f>
        <v>321</v>
      </c>
      <c r="X18" s="212">
        <f>'６月'!F18:F19</f>
        <v>326</v>
      </c>
    </row>
    <row r="19" spans="1:24" ht="22.5" customHeight="1" x14ac:dyDescent="0.15">
      <c r="A19" s="216"/>
      <c r="B19" s="221"/>
      <c r="C19" s="60" t="s">
        <v>11</v>
      </c>
      <c r="D19" s="64">
        <f t="shared" si="2"/>
        <v>319</v>
      </c>
      <c r="E19" s="78">
        <f t="shared" si="5"/>
        <v>3</v>
      </c>
      <c r="F19" s="218"/>
      <c r="G19" s="215"/>
      <c r="H19" s="79">
        <v>2</v>
      </c>
      <c r="I19" s="79">
        <v>0</v>
      </c>
      <c r="J19" s="79">
        <v>2</v>
      </c>
      <c r="K19" s="79">
        <v>0</v>
      </c>
      <c r="L19" s="83">
        <f t="shared" si="1"/>
        <v>2</v>
      </c>
      <c r="M19" s="79">
        <v>0</v>
      </c>
      <c r="N19" s="79">
        <v>1</v>
      </c>
      <c r="O19" s="79">
        <v>0</v>
      </c>
      <c r="P19" s="79">
        <v>0</v>
      </c>
      <c r="Q19" s="83">
        <f t="shared" si="0"/>
        <v>1</v>
      </c>
      <c r="R19" s="78">
        <f t="shared" si="3"/>
        <v>1</v>
      </c>
      <c r="S19" s="79">
        <v>0</v>
      </c>
      <c r="T19" s="79">
        <v>0</v>
      </c>
      <c r="U19" s="65">
        <f t="shared" si="4"/>
        <v>0</v>
      </c>
      <c r="V19" s="196"/>
      <c r="W19" s="67">
        <f>'６月'!D19</f>
        <v>316</v>
      </c>
      <c r="X19" s="213"/>
    </row>
    <row r="20" spans="1:24" ht="22.5" customHeight="1" x14ac:dyDescent="0.15">
      <c r="A20" s="216" t="s">
        <v>7</v>
      </c>
      <c r="B20" s="222">
        <f>SUM(D20+D21)</f>
        <v>727</v>
      </c>
      <c r="C20" s="60" t="s">
        <v>10</v>
      </c>
      <c r="D20" s="64">
        <f t="shared" si="2"/>
        <v>332</v>
      </c>
      <c r="E20" s="78">
        <f t="shared" si="5"/>
        <v>0</v>
      </c>
      <c r="F20" s="217">
        <f>X20+G20</f>
        <v>382</v>
      </c>
      <c r="G20" s="215">
        <v>1</v>
      </c>
      <c r="H20" s="79">
        <v>0</v>
      </c>
      <c r="I20" s="79">
        <v>0</v>
      </c>
      <c r="J20" s="79">
        <v>1</v>
      </c>
      <c r="K20" s="79">
        <v>0</v>
      </c>
      <c r="L20" s="83">
        <f t="shared" si="1"/>
        <v>1</v>
      </c>
      <c r="M20" s="79">
        <v>0</v>
      </c>
      <c r="N20" s="79">
        <v>1</v>
      </c>
      <c r="O20" s="79">
        <v>0</v>
      </c>
      <c r="P20" s="79">
        <v>0</v>
      </c>
      <c r="Q20" s="83">
        <f t="shared" si="0"/>
        <v>1</v>
      </c>
      <c r="R20" s="78">
        <f t="shared" si="3"/>
        <v>0</v>
      </c>
      <c r="S20" s="79">
        <v>0</v>
      </c>
      <c r="T20" s="79">
        <v>0</v>
      </c>
      <c r="U20" s="65">
        <f t="shared" si="4"/>
        <v>0</v>
      </c>
      <c r="V20" s="196" t="s">
        <v>7</v>
      </c>
      <c r="W20" s="67">
        <f>'６月'!D20</f>
        <v>332</v>
      </c>
      <c r="X20" s="212">
        <f>'６月'!F20:F21</f>
        <v>381</v>
      </c>
    </row>
    <row r="21" spans="1:24" ht="22.5" customHeight="1" x14ac:dyDescent="0.15">
      <c r="A21" s="216"/>
      <c r="B21" s="221"/>
      <c r="C21" s="60" t="s">
        <v>11</v>
      </c>
      <c r="D21" s="64">
        <f t="shared" si="2"/>
        <v>395</v>
      </c>
      <c r="E21" s="78">
        <f t="shared" si="5"/>
        <v>1</v>
      </c>
      <c r="F21" s="218"/>
      <c r="G21" s="215"/>
      <c r="H21" s="79">
        <v>0</v>
      </c>
      <c r="I21" s="79">
        <v>1</v>
      </c>
      <c r="J21" s="79">
        <v>0</v>
      </c>
      <c r="K21" s="79">
        <v>0</v>
      </c>
      <c r="L21" s="83">
        <f t="shared" si="1"/>
        <v>1</v>
      </c>
      <c r="M21" s="79">
        <v>0</v>
      </c>
      <c r="N21" s="79">
        <v>0</v>
      </c>
      <c r="O21" s="79">
        <v>0</v>
      </c>
      <c r="P21" s="79">
        <v>0</v>
      </c>
      <c r="Q21" s="83">
        <f t="shared" si="0"/>
        <v>0</v>
      </c>
      <c r="R21" s="78">
        <f t="shared" si="3"/>
        <v>1</v>
      </c>
      <c r="S21" s="79">
        <v>0</v>
      </c>
      <c r="T21" s="79">
        <v>0</v>
      </c>
      <c r="U21" s="65">
        <f t="shared" si="4"/>
        <v>0</v>
      </c>
      <c r="V21" s="196"/>
      <c r="W21" s="67">
        <f>'６月'!D21</f>
        <v>394</v>
      </c>
      <c r="X21" s="213"/>
    </row>
    <row r="22" spans="1:24" ht="22.5" customHeight="1" x14ac:dyDescent="0.15">
      <c r="A22" s="216" t="s">
        <v>8</v>
      </c>
      <c r="B22" s="222">
        <f>SUM(D22+D23)</f>
        <v>3673</v>
      </c>
      <c r="C22" s="60" t="s">
        <v>10</v>
      </c>
      <c r="D22" s="64">
        <f t="shared" si="2"/>
        <v>1682</v>
      </c>
      <c r="E22" s="78">
        <f t="shared" si="5"/>
        <v>0</v>
      </c>
      <c r="F22" s="217">
        <f>X22+G22</f>
        <v>1534</v>
      </c>
      <c r="G22" s="215">
        <v>0</v>
      </c>
      <c r="H22" s="79">
        <v>5</v>
      </c>
      <c r="I22" s="79">
        <v>2</v>
      </c>
      <c r="J22" s="79">
        <v>2</v>
      </c>
      <c r="K22" s="79">
        <v>0</v>
      </c>
      <c r="L22" s="83">
        <f t="shared" si="1"/>
        <v>4</v>
      </c>
      <c r="M22" s="79">
        <v>4</v>
      </c>
      <c r="N22" s="79">
        <v>2</v>
      </c>
      <c r="O22" s="79">
        <v>1</v>
      </c>
      <c r="P22" s="79">
        <v>0</v>
      </c>
      <c r="Q22" s="83">
        <f t="shared" si="0"/>
        <v>3</v>
      </c>
      <c r="R22" s="78">
        <f t="shared" si="3"/>
        <v>1</v>
      </c>
      <c r="S22" s="79">
        <v>0</v>
      </c>
      <c r="T22" s="79">
        <v>2</v>
      </c>
      <c r="U22" s="65">
        <f t="shared" si="4"/>
        <v>-2</v>
      </c>
      <c r="V22" s="196" t="s">
        <v>8</v>
      </c>
      <c r="W22" s="67">
        <f>'６月'!D22</f>
        <v>1682</v>
      </c>
      <c r="X22" s="212">
        <f>'６月'!F22:F23</f>
        <v>1534</v>
      </c>
    </row>
    <row r="23" spans="1:24" ht="22.5" customHeight="1" x14ac:dyDescent="0.15">
      <c r="A23" s="216"/>
      <c r="B23" s="221"/>
      <c r="C23" s="60" t="s">
        <v>11</v>
      </c>
      <c r="D23" s="64">
        <f t="shared" si="2"/>
        <v>1991</v>
      </c>
      <c r="E23" s="78">
        <f t="shared" si="5"/>
        <v>-3</v>
      </c>
      <c r="F23" s="218"/>
      <c r="G23" s="215"/>
      <c r="H23" s="79">
        <v>0</v>
      </c>
      <c r="I23" s="79">
        <v>3</v>
      </c>
      <c r="J23" s="79">
        <v>2</v>
      </c>
      <c r="K23" s="79">
        <v>0</v>
      </c>
      <c r="L23" s="83">
        <f t="shared" si="1"/>
        <v>5</v>
      </c>
      <c r="M23" s="79">
        <v>1</v>
      </c>
      <c r="N23" s="79">
        <v>1</v>
      </c>
      <c r="O23" s="79">
        <v>3</v>
      </c>
      <c r="P23" s="79">
        <v>1</v>
      </c>
      <c r="Q23" s="83">
        <f t="shared" si="0"/>
        <v>5</v>
      </c>
      <c r="R23" s="78">
        <f t="shared" si="3"/>
        <v>0</v>
      </c>
      <c r="S23" s="79">
        <v>2</v>
      </c>
      <c r="T23" s="79">
        <v>4</v>
      </c>
      <c r="U23" s="65">
        <f t="shared" si="4"/>
        <v>-2</v>
      </c>
      <c r="V23" s="196"/>
      <c r="W23" s="67">
        <f>'６月'!D23</f>
        <v>1994</v>
      </c>
      <c r="X23" s="213"/>
    </row>
    <row r="24" spans="1:24" ht="22.5" customHeight="1" x14ac:dyDescent="0.15">
      <c r="A24" s="216" t="s">
        <v>9</v>
      </c>
      <c r="B24" s="222">
        <f>SUM(D24+D25)</f>
        <v>8136</v>
      </c>
      <c r="C24" s="60" t="s">
        <v>10</v>
      </c>
      <c r="D24" s="64">
        <f t="shared" si="2"/>
        <v>3920</v>
      </c>
      <c r="E24" s="78">
        <f t="shared" si="5"/>
        <v>3</v>
      </c>
      <c r="F24" s="217">
        <f>X24+G24</f>
        <v>3661</v>
      </c>
      <c r="G24" s="215">
        <v>6</v>
      </c>
      <c r="H24" s="79">
        <v>4</v>
      </c>
      <c r="I24" s="79">
        <v>3</v>
      </c>
      <c r="J24" s="79">
        <v>3</v>
      </c>
      <c r="K24" s="79">
        <v>0</v>
      </c>
      <c r="L24" s="83">
        <f t="shared" si="1"/>
        <v>6</v>
      </c>
      <c r="M24" s="79">
        <v>2</v>
      </c>
      <c r="N24" s="79">
        <v>2</v>
      </c>
      <c r="O24" s="79">
        <v>1</v>
      </c>
      <c r="P24" s="79">
        <v>0</v>
      </c>
      <c r="Q24" s="83">
        <f t="shared" si="0"/>
        <v>3</v>
      </c>
      <c r="R24" s="78">
        <f t="shared" si="3"/>
        <v>3</v>
      </c>
      <c r="S24" s="79">
        <v>1</v>
      </c>
      <c r="T24" s="79">
        <v>3</v>
      </c>
      <c r="U24" s="65">
        <f t="shared" si="4"/>
        <v>-2</v>
      </c>
      <c r="V24" s="196" t="s">
        <v>9</v>
      </c>
      <c r="W24" s="67">
        <f>'６月'!D24</f>
        <v>3917</v>
      </c>
      <c r="X24" s="212">
        <f>'６月'!F24:F25</f>
        <v>3655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2"/>
        <v>4216</v>
      </c>
      <c r="E25" s="80">
        <f t="shared" si="5"/>
        <v>0</v>
      </c>
      <c r="F25" s="232"/>
      <c r="G25" s="231"/>
      <c r="H25" s="81">
        <v>4</v>
      </c>
      <c r="I25" s="81">
        <v>2</v>
      </c>
      <c r="J25" s="81">
        <v>4</v>
      </c>
      <c r="K25" s="81">
        <v>0</v>
      </c>
      <c r="L25" s="70">
        <f t="shared" si="1"/>
        <v>6</v>
      </c>
      <c r="M25" s="81">
        <v>1</v>
      </c>
      <c r="N25" s="81">
        <v>5</v>
      </c>
      <c r="O25" s="81">
        <v>0</v>
      </c>
      <c r="P25" s="81">
        <v>0</v>
      </c>
      <c r="Q25" s="70">
        <f t="shared" si="0"/>
        <v>5</v>
      </c>
      <c r="R25" s="80">
        <f t="shared" si="3"/>
        <v>1</v>
      </c>
      <c r="S25" s="81">
        <v>1</v>
      </c>
      <c r="T25" s="81">
        <v>5</v>
      </c>
      <c r="U25" s="71">
        <f t="shared" si="4"/>
        <v>-4</v>
      </c>
      <c r="V25" s="203"/>
      <c r="W25" s="72">
        <f>'６月'!D25</f>
        <v>4216</v>
      </c>
      <c r="X25" s="214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 x14ac:dyDescent="0.15">
      <c r="C27" s="151"/>
      <c r="D27" s="151"/>
      <c r="E27" s="151"/>
      <c r="F27" s="151"/>
      <c r="G27" s="151"/>
      <c r="H27" s="15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view="pageBreakPreview" zoomScaleNormal="100" zoomScaleSheetLayoutView="100" workbookViewId="0">
      <selection activeCell="M16" sqref="M16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3"/>
      <c r="G1" s="3"/>
    </row>
    <row r="2" spans="1:24" ht="22.5" customHeight="1" thickBot="1" x14ac:dyDescent="0.2">
      <c r="B2" s="240" t="s">
        <v>91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2.20194635872602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47289</v>
      </c>
      <c r="C6" s="57" t="s">
        <v>10</v>
      </c>
      <c r="D6" s="82">
        <f>SUMIF(C8:C44,"男",D8:D44)</f>
        <v>22265</v>
      </c>
      <c r="E6" s="78">
        <f>H6+I6+J6+K6-M6-N6-O6-P6+S6-T6</f>
        <v>-43</v>
      </c>
      <c r="F6" s="228">
        <f>X6+G6</f>
        <v>21476</v>
      </c>
      <c r="G6" s="228">
        <f>SUM(G8:G25)</f>
        <v>-12</v>
      </c>
      <c r="H6" s="82">
        <f>SUMIF(C8:C44,"男",H8:H44)</f>
        <v>58</v>
      </c>
      <c r="I6" s="82">
        <f>SUMIF(C8:C44,"男",I8:I44)</f>
        <v>14</v>
      </c>
      <c r="J6" s="82">
        <f>SUMIF(C8:C44,"男",J8:J44)</f>
        <v>37</v>
      </c>
      <c r="K6" s="82">
        <f>SUMIF(C8:C44,"男",K8:K44)</f>
        <v>0</v>
      </c>
      <c r="L6" s="82">
        <f>SUM(I6:K6)</f>
        <v>51</v>
      </c>
      <c r="M6" s="82">
        <f>SUMIF(C8:C44,"男",M8:M44)</f>
        <v>58</v>
      </c>
      <c r="N6" s="82">
        <f>SUMIF(C8:C44,"男",N8:N44)</f>
        <v>29</v>
      </c>
      <c r="O6" s="82">
        <f>SUMIF(C8:C44,"男",O8:O44)</f>
        <v>23</v>
      </c>
      <c r="P6" s="82">
        <f>SUMIF(C8:C44,"男",P8:P44)</f>
        <v>4</v>
      </c>
      <c r="Q6" s="82">
        <f>SUM(N6:P6)</f>
        <v>56</v>
      </c>
      <c r="R6" s="82">
        <f>SUM(L6-Q6)</f>
        <v>-5</v>
      </c>
      <c r="S6" s="82">
        <f>SUMIF(C8:C44,"男",S8:S44)</f>
        <v>13</v>
      </c>
      <c r="T6" s="82">
        <f>SUMIF(C8:C44,"男",T8:T44)</f>
        <v>51</v>
      </c>
      <c r="U6" s="58">
        <f>SUM(S6-T6)</f>
        <v>-38</v>
      </c>
      <c r="V6" s="200" t="s">
        <v>0</v>
      </c>
      <c r="W6" s="59">
        <f>SUMIF(C8:C25,"男",W8:W25)</f>
        <v>22308</v>
      </c>
      <c r="X6" s="210">
        <f>SUM(X8:X25)</f>
        <v>21488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25024</v>
      </c>
      <c r="E7" s="78">
        <f>H7+I7+J7+K7-M7-N7-O7-P7+S7-T7</f>
        <v>-14</v>
      </c>
      <c r="F7" s="229"/>
      <c r="G7" s="229"/>
      <c r="H7" s="83">
        <f>SUMIF(C8:C45,"女",H8:H45)</f>
        <v>76</v>
      </c>
      <c r="I7" s="83">
        <f>SUMIF(C8:C45,"女",I8:I45)</f>
        <v>18</v>
      </c>
      <c r="J7" s="83">
        <f>SUMIF(C8:C45,"女",J8:J45)</f>
        <v>41</v>
      </c>
      <c r="K7" s="83">
        <f>SUMIF(C8:C45,"女",K8:K45)</f>
        <v>0</v>
      </c>
      <c r="L7" s="83">
        <f t="shared" ref="L7:L25" si="0">SUM(I7:K7)</f>
        <v>59</v>
      </c>
      <c r="M7" s="83">
        <f>SUMIF(C8:C45,"女",M8:M45)</f>
        <v>76</v>
      </c>
      <c r="N7" s="83">
        <f>SUMIF(C8:C45,"女",N8:N45)</f>
        <v>26</v>
      </c>
      <c r="O7" s="83">
        <f>SUMIF(C8:C45,"女",O8:O45)</f>
        <v>16</v>
      </c>
      <c r="P7" s="83">
        <f>SUMIF(C8:C45,"女",P8:P45)</f>
        <v>0</v>
      </c>
      <c r="Q7" s="83">
        <f t="shared" ref="Q7:Q25" si="1">SUM(N7:P7)</f>
        <v>42</v>
      </c>
      <c r="R7" s="78">
        <f>SUM(L7-Q7)</f>
        <v>17</v>
      </c>
      <c r="S7" s="78">
        <f>SUMIF(C8:C45,"女",S8:S45)</f>
        <v>9</v>
      </c>
      <c r="T7" s="78">
        <f>SUMIF(C8:C44,"女",T8:T45)</f>
        <v>40</v>
      </c>
      <c r="U7" s="61">
        <f>SUM(S7-T7)</f>
        <v>-31</v>
      </c>
      <c r="V7" s="201"/>
      <c r="W7" s="62">
        <f>SUMIF(C8:C25,"女",W8:W25)</f>
        <v>25038</v>
      </c>
      <c r="X7" s="211"/>
    </row>
    <row r="8" spans="1:24" ht="22.5" customHeight="1" x14ac:dyDescent="0.15">
      <c r="A8" s="225" t="s">
        <v>1</v>
      </c>
      <c r="B8" s="222">
        <f>SUM(D8+D9)</f>
        <v>5188</v>
      </c>
      <c r="C8" s="63" t="s">
        <v>10</v>
      </c>
      <c r="D8" s="64">
        <f>E8+W8</f>
        <v>2354</v>
      </c>
      <c r="E8" s="78">
        <f>H8+I8+J8+K8-M8-N8-O8-P8+S8-T8</f>
        <v>2</v>
      </c>
      <c r="F8" s="230">
        <f>X8+G8</f>
        <v>2226</v>
      </c>
      <c r="G8" s="227">
        <v>5</v>
      </c>
      <c r="H8" s="84">
        <v>5</v>
      </c>
      <c r="I8" s="84">
        <v>3</v>
      </c>
      <c r="J8" s="84">
        <v>3</v>
      </c>
      <c r="K8" s="84">
        <v>0</v>
      </c>
      <c r="L8" s="78">
        <f t="shared" si="0"/>
        <v>6</v>
      </c>
      <c r="M8" s="84">
        <v>4</v>
      </c>
      <c r="N8" s="84">
        <v>3</v>
      </c>
      <c r="O8" s="84">
        <v>1</v>
      </c>
      <c r="P8" s="84">
        <v>0</v>
      </c>
      <c r="Q8" s="78">
        <f t="shared" si="1"/>
        <v>4</v>
      </c>
      <c r="R8" s="78">
        <f>SUM(L8-Q8)</f>
        <v>2</v>
      </c>
      <c r="S8" s="84">
        <v>3</v>
      </c>
      <c r="T8" s="84">
        <v>4</v>
      </c>
      <c r="U8" s="65">
        <f>SUM(S8-T8)</f>
        <v>-1</v>
      </c>
      <c r="V8" s="202" t="s">
        <v>1</v>
      </c>
      <c r="W8" s="66">
        <f>'７月'!D8</f>
        <v>2352</v>
      </c>
      <c r="X8" s="213">
        <f>'７月'!F8:F9</f>
        <v>2221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2">E9+W9</f>
        <v>2834</v>
      </c>
      <c r="E9" s="78">
        <f>H9+I9+J9+K9-M9-N9-O9-P9+S9-T9</f>
        <v>8</v>
      </c>
      <c r="F9" s="218"/>
      <c r="G9" s="215"/>
      <c r="H9" s="79">
        <v>14</v>
      </c>
      <c r="I9" s="79">
        <v>3</v>
      </c>
      <c r="J9" s="79">
        <v>2</v>
      </c>
      <c r="K9" s="149">
        <v>0</v>
      </c>
      <c r="L9" s="83">
        <f t="shared" si="0"/>
        <v>5</v>
      </c>
      <c r="M9" s="79">
        <v>7</v>
      </c>
      <c r="N9" s="79">
        <v>1</v>
      </c>
      <c r="O9" s="79">
        <v>0</v>
      </c>
      <c r="P9" s="149">
        <v>0</v>
      </c>
      <c r="Q9" s="83">
        <f t="shared" si="1"/>
        <v>1</v>
      </c>
      <c r="R9" s="78">
        <f t="shared" ref="R9:R25" si="3">SUM(L9-Q9)</f>
        <v>4</v>
      </c>
      <c r="S9" s="79">
        <v>0</v>
      </c>
      <c r="T9" s="79">
        <v>3</v>
      </c>
      <c r="U9" s="65">
        <f t="shared" ref="U9:U25" si="4">SUM(S9-T9)</f>
        <v>-3</v>
      </c>
      <c r="V9" s="196"/>
      <c r="W9" s="66">
        <f>'７月'!D9</f>
        <v>2826</v>
      </c>
      <c r="X9" s="260"/>
    </row>
    <row r="10" spans="1:24" ht="22.5" customHeight="1" x14ac:dyDescent="0.15">
      <c r="A10" s="216" t="s">
        <v>2</v>
      </c>
      <c r="B10" s="222">
        <f>SUM(D10+D11)</f>
        <v>17601</v>
      </c>
      <c r="C10" s="60" t="s">
        <v>10</v>
      </c>
      <c r="D10" s="64">
        <f t="shared" si="2"/>
        <v>8260</v>
      </c>
      <c r="E10" s="78">
        <f t="shared" ref="E10:E25" si="5">H10+I10+J10+K10-M10-N10-O10-P10+S10-T10</f>
        <v>-13</v>
      </c>
      <c r="F10" s="217">
        <f>X10+G10</f>
        <v>8083</v>
      </c>
      <c r="G10" s="215">
        <v>-4</v>
      </c>
      <c r="H10" s="79">
        <v>29</v>
      </c>
      <c r="I10" s="79">
        <v>5</v>
      </c>
      <c r="J10" s="79">
        <v>20</v>
      </c>
      <c r="K10" s="149">
        <v>0</v>
      </c>
      <c r="L10" s="83">
        <f t="shared" si="0"/>
        <v>25</v>
      </c>
      <c r="M10" s="79">
        <v>28</v>
      </c>
      <c r="N10" s="79">
        <v>11</v>
      </c>
      <c r="O10" s="79">
        <v>15</v>
      </c>
      <c r="P10" s="149">
        <v>1</v>
      </c>
      <c r="Q10" s="83">
        <f t="shared" si="1"/>
        <v>27</v>
      </c>
      <c r="R10" s="78">
        <f t="shared" si="3"/>
        <v>-2</v>
      </c>
      <c r="S10" s="79">
        <v>4</v>
      </c>
      <c r="T10" s="79">
        <v>16</v>
      </c>
      <c r="U10" s="65">
        <f t="shared" si="4"/>
        <v>-12</v>
      </c>
      <c r="V10" s="196" t="s">
        <v>2</v>
      </c>
      <c r="W10" s="67">
        <f>'７月'!D10</f>
        <v>8273</v>
      </c>
      <c r="X10" s="212">
        <f>'７月'!F10:F11</f>
        <v>8087</v>
      </c>
    </row>
    <row r="11" spans="1:24" ht="22.5" customHeight="1" x14ac:dyDescent="0.15">
      <c r="A11" s="216"/>
      <c r="B11" s="221"/>
      <c r="C11" s="60" t="s">
        <v>11</v>
      </c>
      <c r="D11" s="64">
        <f t="shared" si="2"/>
        <v>9341</v>
      </c>
      <c r="E11" s="78">
        <f t="shared" si="5"/>
        <v>-2</v>
      </c>
      <c r="F11" s="218"/>
      <c r="G11" s="215"/>
      <c r="H11" s="79">
        <v>33</v>
      </c>
      <c r="I11" s="79">
        <v>11</v>
      </c>
      <c r="J11" s="79">
        <v>23</v>
      </c>
      <c r="K11" s="149">
        <v>0</v>
      </c>
      <c r="L11" s="83">
        <f t="shared" si="0"/>
        <v>34</v>
      </c>
      <c r="M11" s="79">
        <v>38</v>
      </c>
      <c r="N11" s="79">
        <v>15</v>
      </c>
      <c r="O11" s="79">
        <v>10</v>
      </c>
      <c r="P11" s="149">
        <v>0</v>
      </c>
      <c r="Q11" s="83">
        <f t="shared" si="1"/>
        <v>25</v>
      </c>
      <c r="R11" s="78">
        <f t="shared" si="3"/>
        <v>9</v>
      </c>
      <c r="S11" s="79">
        <v>5</v>
      </c>
      <c r="T11" s="79">
        <v>11</v>
      </c>
      <c r="U11" s="65">
        <f t="shared" si="4"/>
        <v>-6</v>
      </c>
      <c r="V11" s="196"/>
      <c r="W11" s="67">
        <f>'７月'!D11</f>
        <v>9343</v>
      </c>
      <c r="X11" s="213"/>
    </row>
    <row r="12" spans="1:24" ht="22.5" customHeight="1" x14ac:dyDescent="0.15">
      <c r="A12" s="216" t="s">
        <v>3</v>
      </c>
      <c r="B12" s="222">
        <f>SUM(D12+D13)</f>
        <v>4304</v>
      </c>
      <c r="C12" s="60" t="s">
        <v>10</v>
      </c>
      <c r="D12" s="64">
        <f t="shared" si="2"/>
        <v>1989</v>
      </c>
      <c r="E12" s="78">
        <f t="shared" si="5"/>
        <v>-2</v>
      </c>
      <c r="F12" s="217">
        <f>X12+G12</f>
        <v>2245</v>
      </c>
      <c r="G12" s="215">
        <v>-3</v>
      </c>
      <c r="H12" s="79">
        <v>3</v>
      </c>
      <c r="I12" s="79">
        <v>1</v>
      </c>
      <c r="J12" s="79">
        <v>5</v>
      </c>
      <c r="K12" s="149">
        <v>0</v>
      </c>
      <c r="L12" s="83">
        <f t="shared" si="0"/>
        <v>6</v>
      </c>
      <c r="M12" s="79">
        <v>6</v>
      </c>
      <c r="N12" s="79">
        <v>1</v>
      </c>
      <c r="O12" s="79">
        <v>2</v>
      </c>
      <c r="P12" s="149">
        <v>1</v>
      </c>
      <c r="Q12" s="83">
        <f t="shared" si="1"/>
        <v>4</v>
      </c>
      <c r="R12" s="78">
        <f t="shared" si="3"/>
        <v>2</v>
      </c>
      <c r="S12" s="79">
        <v>1</v>
      </c>
      <c r="T12" s="79">
        <v>2</v>
      </c>
      <c r="U12" s="65">
        <f t="shared" si="4"/>
        <v>-1</v>
      </c>
      <c r="V12" s="196" t="s">
        <v>3</v>
      </c>
      <c r="W12" s="67">
        <f>'７月'!D12</f>
        <v>1991</v>
      </c>
      <c r="X12" s="212">
        <f>'７月'!F12:F13</f>
        <v>2248</v>
      </c>
    </row>
    <row r="13" spans="1:24" ht="22.5" customHeight="1" x14ac:dyDescent="0.15">
      <c r="A13" s="216"/>
      <c r="B13" s="221"/>
      <c r="C13" s="60" t="s">
        <v>11</v>
      </c>
      <c r="D13" s="64">
        <f t="shared" si="2"/>
        <v>2315</v>
      </c>
      <c r="E13" s="78">
        <f t="shared" si="5"/>
        <v>-12</v>
      </c>
      <c r="F13" s="218"/>
      <c r="G13" s="215"/>
      <c r="H13" s="79">
        <v>4</v>
      </c>
      <c r="I13" s="79">
        <v>0</v>
      </c>
      <c r="J13" s="79">
        <v>2</v>
      </c>
      <c r="K13" s="149">
        <v>0</v>
      </c>
      <c r="L13" s="83">
        <f t="shared" si="0"/>
        <v>2</v>
      </c>
      <c r="M13" s="79">
        <v>11</v>
      </c>
      <c r="N13" s="79">
        <v>2</v>
      </c>
      <c r="O13" s="79">
        <v>1</v>
      </c>
      <c r="P13" s="149">
        <v>0</v>
      </c>
      <c r="Q13" s="83">
        <f t="shared" si="1"/>
        <v>3</v>
      </c>
      <c r="R13" s="78">
        <f t="shared" si="3"/>
        <v>-1</v>
      </c>
      <c r="S13" s="79">
        <v>2</v>
      </c>
      <c r="T13" s="79">
        <v>6</v>
      </c>
      <c r="U13" s="65">
        <f t="shared" si="4"/>
        <v>-4</v>
      </c>
      <c r="V13" s="196"/>
      <c r="W13" s="67">
        <f>'７月'!D13</f>
        <v>2327</v>
      </c>
      <c r="X13" s="213"/>
    </row>
    <row r="14" spans="1:24" ht="22.5" customHeight="1" x14ac:dyDescent="0.15">
      <c r="A14" s="216" t="s">
        <v>4</v>
      </c>
      <c r="B14" s="222">
        <f>SUM(D14+D15)</f>
        <v>4435</v>
      </c>
      <c r="C14" s="60" t="s">
        <v>10</v>
      </c>
      <c r="D14" s="64">
        <f t="shared" si="2"/>
        <v>2150</v>
      </c>
      <c r="E14" s="78">
        <f t="shared" si="5"/>
        <v>-2</v>
      </c>
      <c r="F14" s="217">
        <f>X14+G14</f>
        <v>1692</v>
      </c>
      <c r="G14" s="215">
        <v>5</v>
      </c>
      <c r="H14" s="79">
        <v>6</v>
      </c>
      <c r="I14" s="79">
        <v>1</v>
      </c>
      <c r="J14" s="79">
        <v>1</v>
      </c>
      <c r="K14" s="149">
        <v>0</v>
      </c>
      <c r="L14" s="83">
        <f t="shared" si="0"/>
        <v>2</v>
      </c>
      <c r="M14" s="79">
        <v>3</v>
      </c>
      <c r="N14" s="79">
        <v>2</v>
      </c>
      <c r="O14" s="79">
        <v>1</v>
      </c>
      <c r="P14" s="149">
        <v>0</v>
      </c>
      <c r="Q14" s="83">
        <f t="shared" si="1"/>
        <v>3</v>
      </c>
      <c r="R14" s="78">
        <f t="shared" si="3"/>
        <v>-1</v>
      </c>
      <c r="S14" s="79">
        <v>0</v>
      </c>
      <c r="T14" s="79">
        <v>4</v>
      </c>
      <c r="U14" s="65">
        <f t="shared" si="4"/>
        <v>-4</v>
      </c>
      <c r="V14" s="196" t="s">
        <v>4</v>
      </c>
      <c r="W14" s="67">
        <f>'７月'!D14</f>
        <v>2152</v>
      </c>
      <c r="X14" s="212">
        <f>'７月'!F14:F15</f>
        <v>1687</v>
      </c>
    </row>
    <row r="15" spans="1:24" ht="22.5" customHeight="1" x14ac:dyDescent="0.15">
      <c r="A15" s="216"/>
      <c r="B15" s="221"/>
      <c r="C15" s="60" t="s">
        <v>11</v>
      </c>
      <c r="D15" s="64">
        <f t="shared" si="2"/>
        <v>2285</v>
      </c>
      <c r="E15" s="78">
        <f t="shared" si="5"/>
        <v>2</v>
      </c>
      <c r="F15" s="218"/>
      <c r="G15" s="215"/>
      <c r="H15" s="79">
        <v>8</v>
      </c>
      <c r="I15" s="79">
        <v>0</v>
      </c>
      <c r="J15" s="79">
        <v>2</v>
      </c>
      <c r="K15" s="149">
        <v>0</v>
      </c>
      <c r="L15" s="83">
        <f t="shared" si="0"/>
        <v>2</v>
      </c>
      <c r="M15" s="79">
        <v>4</v>
      </c>
      <c r="N15" s="79">
        <v>2</v>
      </c>
      <c r="O15" s="79">
        <v>0</v>
      </c>
      <c r="P15" s="149">
        <v>0</v>
      </c>
      <c r="Q15" s="83">
        <f t="shared" si="1"/>
        <v>2</v>
      </c>
      <c r="R15" s="78">
        <f t="shared" si="3"/>
        <v>0</v>
      </c>
      <c r="S15" s="79">
        <v>0</v>
      </c>
      <c r="T15" s="79">
        <v>2</v>
      </c>
      <c r="U15" s="65">
        <f t="shared" si="4"/>
        <v>-2</v>
      </c>
      <c r="V15" s="196"/>
      <c r="W15" s="67">
        <f>'７月'!D15</f>
        <v>2283</v>
      </c>
      <c r="X15" s="213"/>
    </row>
    <row r="16" spans="1:24" ht="22.5" customHeight="1" x14ac:dyDescent="0.15">
      <c r="A16" s="216" t="s">
        <v>5</v>
      </c>
      <c r="B16" s="222">
        <f>SUM(D16+D17)</f>
        <v>2610</v>
      </c>
      <c r="C16" s="60" t="s">
        <v>10</v>
      </c>
      <c r="D16" s="64">
        <f t="shared" si="2"/>
        <v>1278</v>
      </c>
      <c r="E16" s="78">
        <f t="shared" si="5"/>
        <v>-8</v>
      </c>
      <c r="F16" s="217">
        <f>X16+G16</f>
        <v>1334</v>
      </c>
      <c r="G16" s="215">
        <v>-5</v>
      </c>
      <c r="H16" s="79">
        <v>0</v>
      </c>
      <c r="I16" s="79">
        <v>1</v>
      </c>
      <c r="J16" s="79">
        <v>0</v>
      </c>
      <c r="K16" s="149">
        <v>0</v>
      </c>
      <c r="L16" s="83">
        <f t="shared" si="0"/>
        <v>1</v>
      </c>
      <c r="M16" s="79">
        <v>0</v>
      </c>
      <c r="N16" s="79">
        <v>1</v>
      </c>
      <c r="O16" s="79">
        <v>1</v>
      </c>
      <c r="P16" s="149">
        <v>0</v>
      </c>
      <c r="Q16" s="83">
        <f t="shared" si="1"/>
        <v>2</v>
      </c>
      <c r="R16" s="78">
        <f t="shared" si="3"/>
        <v>-1</v>
      </c>
      <c r="S16" s="79">
        <v>0</v>
      </c>
      <c r="T16" s="79">
        <v>7</v>
      </c>
      <c r="U16" s="65">
        <f t="shared" si="4"/>
        <v>-7</v>
      </c>
      <c r="V16" s="196" t="s">
        <v>5</v>
      </c>
      <c r="W16" s="67">
        <f>'７月'!D16</f>
        <v>1286</v>
      </c>
      <c r="X16" s="212">
        <f>'７月'!F16:F17</f>
        <v>1339</v>
      </c>
    </row>
    <row r="17" spans="1:24" ht="22.5" customHeight="1" x14ac:dyDescent="0.15">
      <c r="A17" s="216"/>
      <c r="B17" s="221"/>
      <c r="C17" s="60" t="s">
        <v>11</v>
      </c>
      <c r="D17" s="64">
        <f t="shared" si="2"/>
        <v>1332</v>
      </c>
      <c r="E17" s="78">
        <f t="shared" si="5"/>
        <v>-6</v>
      </c>
      <c r="F17" s="218"/>
      <c r="G17" s="215"/>
      <c r="H17" s="79">
        <v>1</v>
      </c>
      <c r="I17" s="79">
        <v>1</v>
      </c>
      <c r="J17" s="79">
        <v>2</v>
      </c>
      <c r="K17" s="149">
        <v>0</v>
      </c>
      <c r="L17" s="83">
        <f t="shared" si="0"/>
        <v>3</v>
      </c>
      <c r="M17" s="79">
        <v>2</v>
      </c>
      <c r="N17" s="79">
        <v>0</v>
      </c>
      <c r="O17" s="79">
        <v>2</v>
      </c>
      <c r="P17" s="149">
        <v>0</v>
      </c>
      <c r="Q17" s="83">
        <f t="shared" si="1"/>
        <v>2</v>
      </c>
      <c r="R17" s="78">
        <f t="shared" si="3"/>
        <v>1</v>
      </c>
      <c r="S17" s="79">
        <v>0</v>
      </c>
      <c r="T17" s="79">
        <v>6</v>
      </c>
      <c r="U17" s="65">
        <f t="shared" si="4"/>
        <v>-6</v>
      </c>
      <c r="V17" s="196"/>
      <c r="W17" s="67">
        <f>'７月'!D17</f>
        <v>1338</v>
      </c>
      <c r="X17" s="213"/>
    </row>
    <row r="18" spans="1:24" ht="22.5" customHeight="1" x14ac:dyDescent="0.15">
      <c r="A18" s="216" t="s">
        <v>6</v>
      </c>
      <c r="B18" s="222">
        <f>SUM(D18+D19)</f>
        <v>635</v>
      </c>
      <c r="C18" s="60" t="s">
        <v>10</v>
      </c>
      <c r="D18" s="64">
        <f t="shared" si="2"/>
        <v>316</v>
      </c>
      <c r="E18" s="78">
        <f t="shared" si="5"/>
        <v>-4</v>
      </c>
      <c r="F18" s="217">
        <f>X18+G18</f>
        <v>328</v>
      </c>
      <c r="G18" s="215">
        <v>-1</v>
      </c>
      <c r="H18" s="79">
        <v>0</v>
      </c>
      <c r="I18" s="79">
        <v>0</v>
      </c>
      <c r="J18" s="79">
        <v>0</v>
      </c>
      <c r="K18" s="149">
        <v>0</v>
      </c>
      <c r="L18" s="83">
        <f t="shared" si="0"/>
        <v>0</v>
      </c>
      <c r="M18" s="79">
        <v>1</v>
      </c>
      <c r="N18" s="79">
        <v>0</v>
      </c>
      <c r="O18" s="79">
        <v>1</v>
      </c>
      <c r="P18" s="149">
        <v>0</v>
      </c>
      <c r="Q18" s="83">
        <f t="shared" si="1"/>
        <v>1</v>
      </c>
      <c r="R18" s="78">
        <f t="shared" si="3"/>
        <v>-1</v>
      </c>
      <c r="S18" s="79">
        <v>0</v>
      </c>
      <c r="T18" s="79">
        <v>2</v>
      </c>
      <c r="U18" s="65">
        <f t="shared" si="4"/>
        <v>-2</v>
      </c>
      <c r="V18" s="196" t="s">
        <v>6</v>
      </c>
      <c r="W18" s="67">
        <f>'７月'!D18</f>
        <v>320</v>
      </c>
      <c r="X18" s="212">
        <f>'７月'!F18:F19</f>
        <v>329</v>
      </c>
    </row>
    <row r="19" spans="1:24" ht="22.5" customHeight="1" x14ac:dyDescent="0.15">
      <c r="A19" s="216"/>
      <c r="B19" s="221"/>
      <c r="C19" s="60" t="s">
        <v>11</v>
      </c>
      <c r="D19" s="64">
        <f t="shared" si="2"/>
        <v>319</v>
      </c>
      <c r="E19" s="78">
        <f t="shared" si="5"/>
        <v>0</v>
      </c>
      <c r="F19" s="218"/>
      <c r="G19" s="215"/>
      <c r="H19" s="79">
        <v>1</v>
      </c>
      <c r="I19" s="79">
        <v>0</v>
      </c>
      <c r="J19" s="79">
        <v>0</v>
      </c>
      <c r="K19" s="149">
        <v>0</v>
      </c>
      <c r="L19" s="83">
        <f t="shared" si="0"/>
        <v>0</v>
      </c>
      <c r="M19" s="79">
        <v>1</v>
      </c>
      <c r="N19" s="79">
        <v>0</v>
      </c>
      <c r="O19" s="79">
        <v>0</v>
      </c>
      <c r="P19" s="149">
        <v>0</v>
      </c>
      <c r="Q19" s="83">
        <f t="shared" si="1"/>
        <v>0</v>
      </c>
      <c r="R19" s="78">
        <f t="shared" si="3"/>
        <v>0</v>
      </c>
      <c r="S19" s="79">
        <v>0</v>
      </c>
      <c r="T19" s="79">
        <v>0</v>
      </c>
      <c r="U19" s="65">
        <f t="shared" si="4"/>
        <v>0</v>
      </c>
      <c r="V19" s="196"/>
      <c r="W19" s="67">
        <f>'７月'!D19</f>
        <v>319</v>
      </c>
      <c r="X19" s="213"/>
    </row>
    <row r="20" spans="1:24" ht="22.5" customHeight="1" x14ac:dyDescent="0.15">
      <c r="A20" s="216" t="s">
        <v>7</v>
      </c>
      <c r="B20" s="222">
        <f>SUM(D20+D21)</f>
        <v>727</v>
      </c>
      <c r="C20" s="60" t="s">
        <v>10</v>
      </c>
      <c r="D20" s="64">
        <f t="shared" si="2"/>
        <v>331</v>
      </c>
      <c r="E20" s="78">
        <f t="shared" si="5"/>
        <v>-1</v>
      </c>
      <c r="F20" s="217">
        <f>X20+G20</f>
        <v>382</v>
      </c>
      <c r="G20" s="215">
        <v>0</v>
      </c>
      <c r="H20" s="79">
        <v>1</v>
      </c>
      <c r="I20" s="79">
        <v>0</v>
      </c>
      <c r="J20" s="79">
        <v>0</v>
      </c>
      <c r="K20" s="149">
        <v>0</v>
      </c>
      <c r="L20" s="83">
        <f t="shared" si="0"/>
        <v>0</v>
      </c>
      <c r="M20" s="79">
        <v>1</v>
      </c>
      <c r="N20" s="79">
        <v>1</v>
      </c>
      <c r="O20" s="79">
        <v>0</v>
      </c>
      <c r="P20" s="149">
        <v>0</v>
      </c>
      <c r="Q20" s="83">
        <f t="shared" si="1"/>
        <v>1</v>
      </c>
      <c r="R20" s="78">
        <f t="shared" si="3"/>
        <v>-1</v>
      </c>
      <c r="S20" s="79">
        <v>0</v>
      </c>
      <c r="T20" s="79">
        <v>0</v>
      </c>
      <c r="U20" s="65">
        <f t="shared" si="4"/>
        <v>0</v>
      </c>
      <c r="V20" s="196" t="s">
        <v>7</v>
      </c>
      <c r="W20" s="67">
        <f>'７月'!D20</f>
        <v>332</v>
      </c>
      <c r="X20" s="212">
        <f>'７月'!F20:F21</f>
        <v>382</v>
      </c>
    </row>
    <row r="21" spans="1:24" ht="22.5" customHeight="1" x14ac:dyDescent="0.15">
      <c r="A21" s="216"/>
      <c r="B21" s="221"/>
      <c r="C21" s="60" t="s">
        <v>11</v>
      </c>
      <c r="D21" s="64">
        <f t="shared" si="2"/>
        <v>396</v>
      </c>
      <c r="E21" s="78">
        <f t="shared" si="5"/>
        <v>1</v>
      </c>
      <c r="F21" s="218"/>
      <c r="G21" s="215"/>
      <c r="H21" s="79">
        <v>3</v>
      </c>
      <c r="I21" s="79">
        <v>0</v>
      </c>
      <c r="J21" s="79">
        <v>0</v>
      </c>
      <c r="K21" s="149">
        <v>0</v>
      </c>
      <c r="L21" s="83">
        <f t="shared" si="0"/>
        <v>0</v>
      </c>
      <c r="M21" s="79">
        <v>0</v>
      </c>
      <c r="N21" s="79">
        <v>0</v>
      </c>
      <c r="O21" s="79">
        <v>0</v>
      </c>
      <c r="P21" s="14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2</v>
      </c>
      <c r="U21" s="65">
        <f t="shared" si="4"/>
        <v>-2</v>
      </c>
      <c r="V21" s="196"/>
      <c r="W21" s="67">
        <f>'７月'!D21</f>
        <v>395</v>
      </c>
      <c r="X21" s="213"/>
    </row>
    <row r="22" spans="1:24" ht="22.5" customHeight="1" x14ac:dyDescent="0.15">
      <c r="A22" s="216" t="s">
        <v>8</v>
      </c>
      <c r="B22" s="222">
        <f>SUM(D22+D23)</f>
        <v>3668</v>
      </c>
      <c r="C22" s="60" t="s">
        <v>10</v>
      </c>
      <c r="D22" s="64">
        <f t="shared" si="2"/>
        <v>1676</v>
      </c>
      <c r="E22" s="78">
        <f t="shared" si="5"/>
        <v>-6</v>
      </c>
      <c r="F22" s="217">
        <f>X22+G22</f>
        <v>1535</v>
      </c>
      <c r="G22" s="215">
        <v>1</v>
      </c>
      <c r="H22" s="79">
        <v>3</v>
      </c>
      <c r="I22" s="79">
        <v>2</v>
      </c>
      <c r="J22" s="79">
        <v>2</v>
      </c>
      <c r="K22" s="149">
        <v>0</v>
      </c>
      <c r="L22" s="83">
        <f t="shared" si="0"/>
        <v>4</v>
      </c>
      <c r="M22" s="79">
        <v>4</v>
      </c>
      <c r="N22" s="79">
        <v>5</v>
      </c>
      <c r="O22" s="79">
        <v>2</v>
      </c>
      <c r="P22" s="149">
        <v>0</v>
      </c>
      <c r="Q22" s="83">
        <f t="shared" si="1"/>
        <v>7</v>
      </c>
      <c r="R22" s="78">
        <f t="shared" si="3"/>
        <v>-3</v>
      </c>
      <c r="S22" s="79">
        <v>2</v>
      </c>
      <c r="T22" s="79">
        <v>4</v>
      </c>
      <c r="U22" s="65">
        <f t="shared" si="4"/>
        <v>-2</v>
      </c>
      <c r="V22" s="196" t="s">
        <v>8</v>
      </c>
      <c r="W22" s="67">
        <f>'７月'!D22</f>
        <v>1682</v>
      </c>
      <c r="X22" s="212">
        <f>'７月'!F22:F23</f>
        <v>1534</v>
      </c>
    </row>
    <row r="23" spans="1:24" ht="22.5" customHeight="1" x14ac:dyDescent="0.15">
      <c r="A23" s="216"/>
      <c r="B23" s="221"/>
      <c r="C23" s="60" t="s">
        <v>11</v>
      </c>
      <c r="D23" s="64">
        <f t="shared" si="2"/>
        <v>1992</v>
      </c>
      <c r="E23" s="78">
        <f t="shared" si="5"/>
        <v>1</v>
      </c>
      <c r="F23" s="218"/>
      <c r="G23" s="215"/>
      <c r="H23" s="79">
        <v>4</v>
      </c>
      <c r="I23" s="79">
        <v>1</v>
      </c>
      <c r="J23" s="79">
        <v>7</v>
      </c>
      <c r="K23" s="149">
        <v>0</v>
      </c>
      <c r="L23" s="83">
        <f t="shared" si="0"/>
        <v>8</v>
      </c>
      <c r="M23" s="79">
        <v>5</v>
      </c>
      <c r="N23" s="79">
        <v>2</v>
      </c>
      <c r="O23" s="79">
        <v>1</v>
      </c>
      <c r="P23" s="149">
        <v>0</v>
      </c>
      <c r="Q23" s="83">
        <f t="shared" si="1"/>
        <v>3</v>
      </c>
      <c r="R23" s="78">
        <f t="shared" si="3"/>
        <v>5</v>
      </c>
      <c r="S23" s="79">
        <v>0</v>
      </c>
      <c r="T23" s="79">
        <v>3</v>
      </c>
      <c r="U23" s="65">
        <f t="shared" si="4"/>
        <v>-3</v>
      </c>
      <c r="V23" s="196"/>
      <c r="W23" s="67">
        <f>'７月'!D23</f>
        <v>1991</v>
      </c>
      <c r="X23" s="213"/>
    </row>
    <row r="24" spans="1:24" ht="22.5" customHeight="1" x14ac:dyDescent="0.15">
      <c r="A24" s="216" t="s">
        <v>9</v>
      </c>
      <c r="B24" s="222">
        <f>SUM(D24+D25)</f>
        <v>8121</v>
      </c>
      <c r="C24" s="60" t="s">
        <v>10</v>
      </c>
      <c r="D24" s="64">
        <f t="shared" si="2"/>
        <v>3911</v>
      </c>
      <c r="E24" s="78">
        <f t="shared" si="5"/>
        <v>-9</v>
      </c>
      <c r="F24" s="217">
        <f>X24+G24</f>
        <v>3651</v>
      </c>
      <c r="G24" s="215">
        <v>-10</v>
      </c>
      <c r="H24" s="79">
        <v>11</v>
      </c>
      <c r="I24" s="79">
        <v>1</v>
      </c>
      <c r="J24" s="79">
        <v>6</v>
      </c>
      <c r="K24" s="149">
        <v>0</v>
      </c>
      <c r="L24" s="83">
        <f t="shared" si="0"/>
        <v>7</v>
      </c>
      <c r="M24" s="79">
        <v>11</v>
      </c>
      <c r="N24" s="79">
        <v>5</v>
      </c>
      <c r="O24" s="79">
        <v>0</v>
      </c>
      <c r="P24" s="149">
        <v>2</v>
      </c>
      <c r="Q24" s="83">
        <f t="shared" si="1"/>
        <v>7</v>
      </c>
      <c r="R24" s="78">
        <f t="shared" si="3"/>
        <v>0</v>
      </c>
      <c r="S24" s="79">
        <v>3</v>
      </c>
      <c r="T24" s="79">
        <v>12</v>
      </c>
      <c r="U24" s="65">
        <f t="shared" si="4"/>
        <v>-9</v>
      </c>
      <c r="V24" s="196" t="s">
        <v>9</v>
      </c>
      <c r="W24" s="67">
        <f>'７月'!D24</f>
        <v>3920</v>
      </c>
      <c r="X24" s="212">
        <f>'７月'!F24:F25</f>
        <v>3661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2"/>
        <v>4210</v>
      </c>
      <c r="E25" s="80">
        <f t="shared" si="5"/>
        <v>-6</v>
      </c>
      <c r="F25" s="232"/>
      <c r="G25" s="231"/>
      <c r="H25" s="81">
        <v>8</v>
      </c>
      <c r="I25" s="81">
        <v>2</v>
      </c>
      <c r="J25" s="81">
        <v>3</v>
      </c>
      <c r="K25" s="149">
        <v>0</v>
      </c>
      <c r="L25" s="70">
        <f t="shared" si="0"/>
        <v>5</v>
      </c>
      <c r="M25" s="81">
        <v>8</v>
      </c>
      <c r="N25" s="81">
        <v>4</v>
      </c>
      <c r="O25" s="81">
        <v>2</v>
      </c>
      <c r="P25" s="149">
        <v>0</v>
      </c>
      <c r="Q25" s="70">
        <f t="shared" si="1"/>
        <v>6</v>
      </c>
      <c r="R25" s="80">
        <f t="shared" si="3"/>
        <v>-1</v>
      </c>
      <c r="S25" s="81">
        <v>2</v>
      </c>
      <c r="T25" s="81">
        <v>7</v>
      </c>
      <c r="U25" s="71">
        <f t="shared" si="4"/>
        <v>-5</v>
      </c>
      <c r="V25" s="203"/>
      <c r="W25" s="72">
        <f>'７月'!D25</f>
        <v>4216</v>
      </c>
      <c r="X25" s="214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zoomScaleNormal="100" workbookViewId="0">
      <selection activeCell="N20" sqref="N20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3"/>
      <c r="G1" s="3"/>
    </row>
    <row r="2" spans="1:24" ht="22.5" customHeight="1" thickBot="1" x14ac:dyDescent="0.2">
      <c r="B2" s="240" t="s">
        <v>92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2.2026497480873299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47216</v>
      </c>
      <c r="C6" s="57" t="s">
        <v>10</v>
      </c>
      <c r="D6" s="82">
        <f>SUMIF(C8:C44,"男",D8:D44)</f>
        <v>22246</v>
      </c>
      <c r="E6" s="78">
        <f>H6+I6+J6+K6-M6-N6-O6-P6+S6-T6</f>
        <v>-19</v>
      </c>
      <c r="F6" s="228">
        <f>X6+G6</f>
        <v>21436</v>
      </c>
      <c r="G6" s="228">
        <f>SUM(G8:G25)</f>
        <v>-40</v>
      </c>
      <c r="H6" s="118">
        <f>SUMIF(C8:C44,"男",H8:H44)</f>
        <v>69</v>
      </c>
      <c r="I6" s="118">
        <f>SUMIF(C8:C44,"男",I8:I44)</f>
        <v>13</v>
      </c>
      <c r="J6" s="118">
        <f>SUMIF(C8:C44,"男",J8:J44)</f>
        <v>18</v>
      </c>
      <c r="K6" s="118">
        <f>SUMIF(C8:C44,"男",K8:K44)</f>
        <v>1</v>
      </c>
      <c r="L6" s="118">
        <f>SUM(I6:K6)</f>
        <v>32</v>
      </c>
      <c r="M6" s="118">
        <f>SUMIF(C8:C44,"男",M8:M44)</f>
        <v>69</v>
      </c>
      <c r="N6" s="118">
        <f>SUMIF(C8:C44,"男",N8:N44)</f>
        <v>18</v>
      </c>
      <c r="O6" s="118">
        <f>SUMIF(C8:C44,"男",O8:O44)</f>
        <v>12</v>
      </c>
      <c r="P6" s="118">
        <f>SUMIF(C8:C44,"男",P8:P44)</f>
        <v>1</v>
      </c>
      <c r="Q6" s="118">
        <f>SUM(N6:P6)</f>
        <v>31</v>
      </c>
      <c r="R6" s="118">
        <f>SUM(L6-Q6)</f>
        <v>1</v>
      </c>
      <c r="S6" s="118">
        <f>SUMIF(C8:C44,"男",S8:S44)</f>
        <v>13</v>
      </c>
      <c r="T6" s="118">
        <f>SUMIF(C8:C44,"男",T8:T44)</f>
        <v>33</v>
      </c>
      <c r="U6" s="58">
        <f>SUM(S6-T6)</f>
        <v>-20</v>
      </c>
      <c r="V6" s="200" t="s">
        <v>0</v>
      </c>
      <c r="W6" s="59">
        <f>SUMIF(C8:C25,"男",W8:W25)</f>
        <v>22265</v>
      </c>
      <c r="X6" s="210">
        <f>SUM(X8:X25)</f>
        <v>21476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24970</v>
      </c>
      <c r="E7" s="78">
        <f>H7+I7+J7+K7-M7-N7-O7-P7+S7-T7</f>
        <v>-54</v>
      </c>
      <c r="F7" s="229"/>
      <c r="G7" s="229"/>
      <c r="H7" s="119">
        <f>SUMIF(C8:C45,"女",H8:H45)</f>
        <v>78</v>
      </c>
      <c r="I7" s="119">
        <f>SUMIF(C8:C45,"女",I8:I45)</f>
        <v>20</v>
      </c>
      <c r="J7" s="119">
        <f>SUMIF(C8:C45,"女",J8:J45)</f>
        <v>23</v>
      </c>
      <c r="K7" s="119">
        <f>SUMIF(C8:C45,"女",K8:K45)</f>
        <v>0</v>
      </c>
      <c r="L7" s="119">
        <f t="shared" ref="L7:L25" si="0">SUM(I7:K7)</f>
        <v>43</v>
      </c>
      <c r="M7" s="119">
        <f>SUMIF(C8:C45,"女",M8:M45)</f>
        <v>78</v>
      </c>
      <c r="N7" s="119">
        <f>SUMIF(C8:C45,"女",N8:N45)</f>
        <v>23</v>
      </c>
      <c r="O7" s="119">
        <f>SUMIF(C8:C45,"女",O8:O45)</f>
        <v>20</v>
      </c>
      <c r="P7" s="119">
        <f>SUMIF(C8:C45,"女",P8:P45)</f>
        <v>1</v>
      </c>
      <c r="Q7" s="119">
        <f t="shared" ref="Q7:Q25" si="1">SUM(N7:P7)</f>
        <v>44</v>
      </c>
      <c r="R7" s="116">
        <f>SUM(L7-Q7)</f>
        <v>-1</v>
      </c>
      <c r="S7" s="116">
        <f>SUMIF(C8:C45,"女",S8:S45)</f>
        <v>5</v>
      </c>
      <c r="T7" s="116">
        <f>SUMIF(C8:C44,"女",T8:T45)</f>
        <v>58</v>
      </c>
      <c r="U7" s="61">
        <f>SUM(S7-T7)</f>
        <v>-53</v>
      </c>
      <c r="V7" s="201"/>
      <c r="W7" s="62">
        <f>SUMIF(C8:C25,"女",W8:W25)</f>
        <v>25024</v>
      </c>
      <c r="X7" s="211"/>
    </row>
    <row r="8" spans="1:24" ht="22.5" customHeight="1" x14ac:dyDescent="0.15">
      <c r="A8" s="225" t="s">
        <v>1</v>
      </c>
      <c r="B8" s="222">
        <f>SUM(D8+D9)</f>
        <v>5181</v>
      </c>
      <c r="C8" s="63" t="s">
        <v>10</v>
      </c>
      <c r="D8" s="64">
        <f>E8+W8</f>
        <v>2356</v>
      </c>
      <c r="E8" s="78">
        <f>H8+I8+J8+K8-M8-N8-O8-P8+S8-T8</f>
        <v>2</v>
      </c>
      <c r="F8" s="230">
        <f>X8+G8</f>
        <v>2221</v>
      </c>
      <c r="G8" s="288">
        <v>-5</v>
      </c>
      <c r="H8" s="148">
        <v>9</v>
      </c>
      <c r="I8" s="148">
        <v>0</v>
      </c>
      <c r="J8" s="148">
        <v>4</v>
      </c>
      <c r="K8" s="148">
        <v>0</v>
      </c>
      <c r="L8" s="116">
        <f t="shared" si="0"/>
        <v>4</v>
      </c>
      <c r="M8" s="148">
        <v>6</v>
      </c>
      <c r="N8" s="148">
        <v>1</v>
      </c>
      <c r="O8" s="148">
        <v>0</v>
      </c>
      <c r="P8" s="148">
        <v>0</v>
      </c>
      <c r="Q8" s="116">
        <f t="shared" si="1"/>
        <v>1</v>
      </c>
      <c r="R8" s="116">
        <f>SUM(L8-Q8)</f>
        <v>3</v>
      </c>
      <c r="S8" s="148">
        <v>0</v>
      </c>
      <c r="T8" s="148">
        <v>4</v>
      </c>
      <c r="U8" s="65">
        <f>SUM(S8-T8)</f>
        <v>-4</v>
      </c>
      <c r="V8" s="202" t="s">
        <v>1</v>
      </c>
      <c r="W8" s="66">
        <f>'８月'!D8</f>
        <v>2354</v>
      </c>
      <c r="X8" s="213">
        <f>'８月'!F8:F9</f>
        <v>2226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2">E9+W9</f>
        <v>2825</v>
      </c>
      <c r="E9" s="78">
        <f>H9+I9+J9+K9-M9-N9-O9-P9+S9-T9</f>
        <v>-9</v>
      </c>
      <c r="F9" s="218"/>
      <c r="G9" s="227"/>
      <c r="H9" s="146">
        <v>3</v>
      </c>
      <c r="I9" s="146">
        <v>3</v>
      </c>
      <c r="J9" s="146">
        <v>6</v>
      </c>
      <c r="K9" s="146">
        <v>0</v>
      </c>
      <c r="L9" s="119">
        <f t="shared" si="0"/>
        <v>9</v>
      </c>
      <c r="M9" s="146">
        <v>6</v>
      </c>
      <c r="N9" s="146">
        <v>2</v>
      </c>
      <c r="O9" s="146">
        <v>2</v>
      </c>
      <c r="P9" s="146">
        <v>0</v>
      </c>
      <c r="Q9" s="119">
        <f t="shared" si="1"/>
        <v>4</v>
      </c>
      <c r="R9" s="116">
        <f t="shared" ref="R9:R25" si="3">SUM(L9-Q9)</f>
        <v>5</v>
      </c>
      <c r="S9" s="146">
        <v>0</v>
      </c>
      <c r="T9" s="146">
        <v>11</v>
      </c>
      <c r="U9" s="65">
        <f t="shared" ref="U9:U25" si="4">SUM(S9-T9)</f>
        <v>-11</v>
      </c>
      <c r="V9" s="196"/>
      <c r="W9" s="66">
        <f>'８月'!D9</f>
        <v>2834</v>
      </c>
      <c r="X9" s="260"/>
    </row>
    <row r="10" spans="1:24" ht="22.5" customHeight="1" x14ac:dyDescent="0.15">
      <c r="A10" s="216" t="s">
        <v>2</v>
      </c>
      <c r="B10" s="222">
        <f>SUM(D10+D11)</f>
        <v>17581</v>
      </c>
      <c r="C10" s="60" t="s">
        <v>10</v>
      </c>
      <c r="D10" s="64">
        <f t="shared" si="2"/>
        <v>8252</v>
      </c>
      <c r="E10" s="78">
        <f t="shared" ref="E10:E25" si="5">H10+I10+J10+K10-M10-N10-O10-P10+S10-T10</f>
        <v>-8</v>
      </c>
      <c r="F10" s="217">
        <f>X10+G10</f>
        <v>8068</v>
      </c>
      <c r="G10" s="288">
        <v>-15</v>
      </c>
      <c r="H10" s="146">
        <v>32</v>
      </c>
      <c r="I10" s="146">
        <v>5</v>
      </c>
      <c r="J10" s="146">
        <v>7</v>
      </c>
      <c r="K10" s="146">
        <v>0</v>
      </c>
      <c r="L10" s="119">
        <f t="shared" si="0"/>
        <v>12</v>
      </c>
      <c r="M10" s="146">
        <v>33</v>
      </c>
      <c r="N10" s="146">
        <v>9</v>
      </c>
      <c r="O10" s="146">
        <v>6</v>
      </c>
      <c r="P10" s="146">
        <v>1</v>
      </c>
      <c r="Q10" s="119">
        <f t="shared" si="1"/>
        <v>16</v>
      </c>
      <c r="R10" s="116">
        <f t="shared" si="3"/>
        <v>-4</v>
      </c>
      <c r="S10" s="146">
        <v>9</v>
      </c>
      <c r="T10" s="146">
        <v>12</v>
      </c>
      <c r="U10" s="65">
        <f t="shared" si="4"/>
        <v>-3</v>
      </c>
      <c r="V10" s="196" t="s">
        <v>2</v>
      </c>
      <c r="W10" s="67">
        <f>'８月'!D10</f>
        <v>8260</v>
      </c>
      <c r="X10" s="213">
        <f>'８月'!F10:F11</f>
        <v>8083</v>
      </c>
    </row>
    <row r="11" spans="1:24" ht="22.5" customHeight="1" x14ac:dyDescent="0.15">
      <c r="A11" s="216"/>
      <c r="B11" s="221"/>
      <c r="C11" s="60" t="s">
        <v>11</v>
      </c>
      <c r="D11" s="64">
        <f t="shared" si="2"/>
        <v>9329</v>
      </c>
      <c r="E11" s="78">
        <f t="shared" si="5"/>
        <v>-12</v>
      </c>
      <c r="F11" s="218"/>
      <c r="G11" s="227"/>
      <c r="H11" s="146">
        <v>31</v>
      </c>
      <c r="I11" s="146">
        <v>7</v>
      </c>
      <c r="J11" s="146">
        <v>7</v>
      </c>
      <c r="K11" s="146">
        <v>0</v>
      </c>
      <c r="L11" s="119">
        <f t="shared" si="0"/>
        <v>14</v>
      </c>
      <c r="M11" s="146">
        <v>34</v>
      </c>
      <c r="N11" s="146">
        <v>9</v>
      </c>
      <c r="O11" s="146">
        <v>9</v>
      </c>
      <c r="P11" s="146">
        <v>0</v>
      </c>
      <c r="Q11" s="119">
        <f t="shared" si="1"/>
        <v>18</v>
      </c>
      <c r="R11" s="116">
        <f t="shared" si="3"/>
        <v>-4</v>
      </c>
      <c r="S11" s="146">
        <v>5</v>
      </c>
      <c r="T11" s="146">
        <v>10</v>
      </c>
      <c r="U11" s="65">
        <f t="shared" si="4"/>
        <v>-5</v>
      </c>
      <c r="V11" s="196"/>
      <c r="W11" s="67">
        <f>'８月'!D11</f>
        <v>9341</v>
      </c>
      <c r="X11" s="260"/>
    </row>
    <row r="12" spans="1:24" ht="22.5" customHeight="1" x14ac:dyDescent="0.15">
      <c r="A12" s="216" t="s">
        <v>3</v>
      </c>
      <c r="B12" s="222">
        <f>SUM(D12+D13)</f>
        <v>4300</v>
      </c>
      <c r="C12" s="60" t="s">
        <v>10</v>
      </c>
      <c r="D12" s="64">
        <f t="shared" si="2"/>
        <v>1994</v>
      </c>
      <c r="E12" s="78">
        <f t="shared" si="5"/>
        <v>5</v>
      </c>
      <c r="F12" s="217">
        <f>X12+G12</f>
        <v>2242</v>
      </c>
      <c r="G12" s="288">
        <v>-3</v>
      </c>
      <c r="H12" s="146">
        <v>11</v>
      </c>
      <c r="I12" s="146">
        <v>2</v>
      </c>
      <c r="J12" s="146">
        <v>2</v>
      </c>
      <c r="K12" s="146">
        <v>0</v>
      </c>
      <c r="L12" s="119">
        <f t="shared" si="0"/>
        <v>4</v>
      </c>
      <c r="M12" s="146">
        <v>8</v>
      </c>
      <c r="N12" s="146">
        <v>1</v>
      </c>
      <c r="O12" s="146">
        <v>2</v>
      </c>
      <c r="P12" s="146">
        <v>0</v>
      </c>
      <c r="Q12" s="119">
        <f t="shared" si="1"/>
        <v>3</v>
      </c>
      <c r="R12" s="116">
        <f t="shared" si="3"/>
        <v>1</v>
      </c>
      <c r="S12" s="146">
        <v>2</v>
      </c>
      <c r="T12" s="146">
        <v>1</v>
      </c>
      <c r="U12" s="65">
        <f t="shared" si="4"/>
        <v>1</v>
      </c>
      <c r="V12" s="196" t="s">
        <v>3</v>
      </c>
      <c r="W12" s="67">
        <f>'８月'!D12</f>
        <v>1989</v>
      </c>
      <c r="X12" s="213">
        <f>'８月'!F12:F13</f>
        <v>2245</v>
      </c>
    </row>
    <row r="13" spans="1:24" ht="22.5" customHeight="1" x14ac:dyDescent="0.15">
      <c r="A13" s="216"/>
      <c r="B13" s="221"/>
      <c r="C13" s="60" t="s">
        <v>11</v>
      </c>
      <c r="D13" s="64">
        <f t="shared" si="2"/>
        <v>2306</v>
      </c>
      <c r="E13" s="78">
        <f t="shared" si="5"/>
        <v>-9</v>
      </c>
      <c r="F13" s="218"/>
      <c r="G13" s="227"/>
      <c r="H13" s="146">
        <v>5</v>
      </c>
      <c r="I13" s="146">
        <v>3</v>
      </c>
      <c r="J13" s="146">
        <v>3</v>
      </c>
      <c r="K13" s="146">
        <v>0</v>
      </c>
      <c r="L13" s="119">
        <f t="shared" si="0"/>
        <v>6</v>
      </c>
      <c r="M13" s="146">
        <v>5</v>
      </c>
      <c r="N13" s="146">
        <v>2</v>
      </c>
      <c r="O13" s="146">
        <v>1</v>
      </c>
      <c r="P13" s="146">
        <v>1</v>
      </c>
      <c r="Q13" s="119">
        <f t="shared" si="1"/>
        <v>4</v>
      </c>
      <c r="R13" s="116">
        <f t="shared" si="3"/>
        <v>2</v>
      </c>
      <c r="S13" s="146">
        <v>0</v>
      </c>
      <c r="T13" s="146">
        <v>11</v>
      </c>
      <c r="U13" s="65">
        <f t="shared" si="4"/>
        <v>-11</v>
      </c>
      <c r="V13" s="196"/>
      <c r="W13" s="67">
        <f>'８月'!D13</f>
        <v>2315</v>
      </c>
      <c r="X13" s="260"/>
    </row>
    <row r="14" spans="1:24" ht="22.5" customHeight="1" x14ac:dyDescent="0.15">
      <c r="A14" s="216" t="s">
        <v>4</v>
      </c>
      <c r="B14" s="222">
        <f>SUM(D14+D15)</f>
        <v>4435</v>
      </c>
      <c r="C14" s="60" t="s">
        <v>10</v>
      </c>
      <c r="D14" s="64">
        <f t="shared" si="2"/>
        <v>2148</v>
      </c>
      <c r="E14" s="78">
        <f t="shared" si="5"/>
        <v>-2</v>
      </c>
      <c r="F14" s="217">
        <f>X14+G14</f>
        <v>1697</v>
      </c>
      <c r="G14" s="288">
        <v>5</v>
      </c>
      <c r="H14" s="146">
        <v>5</v>
      </c>
      <c r="I14" s="146">
        <v>2</v>
      </c>
      <c r="J14" s="146">
        <v>0</v>
      </c>
      <c r="K14" s="146">
        <v>0</v>
      </c>
      <c r="L14" s="119">
        <f t="shared" si="0"/>
        <v>2</v>
      </c>
      <c r="M14" s="146">
        <v>6</v>
      </c>
      <c r="N14" s="146">
        <v>1</v>
      </c>
      <c r="O14" s="146">
        <v>1</v>
      </c>
      <c r="P14" s="146">
        <v>0</v>
      </c>
      <c r="Q14" s="119">
        <f t="shared" si="1"/>
        <v>2</v>
      </c>
      <c r="R14" s="116">
        <f t="shared" si="3"/>
        <v>0</v>
      </c>
      <c r="S14" s="146">
        <v>1</v>
      </c>
      <c r="T14" s="146">
        <v>2</v>
      </c>
      <c r="U14" s="65">
        <f t="shared" si="4"/>
        <v>-1</v>
      </c>
      <c r="V14" s="196" t="s">
        <v>4</v>
      </c>
      <c r="W14" s="67">
        <f>'８月'!D14</f>
        <v>2150</v>
      </c>
      <c r="X14" s="213">
        <f>'８月'!F14:F15</f>
        <v>1692</v>
      </c>
    </row>
    <row r="15" spans="1:24" ht="22.5" customHeight="1" x14ac:dyDescent="0.15">
      <c r="A15" s="216"/>
      <c r="B15" s="221"/>
      <c r="C15" s="60" t="s">
        <v>11</v>
      </c>
      <c r="D15" s="64">
        <f t="shared" si="2"/>
        <v>2287</v>
      </c>
      <c r="E15" s="78">
        <f t="shared" si="5"/>
        <v>2</v>
      </c>
      <c r="F15" s="218"/>
      <c r="G15" s="227"/>
      <c r="H15" s="146">
        <v>20</v>
      </c>
      <c r="I15" s="146">
        <v>1</v>
      </c>
      <c r="J15" s="146">
        <v>0</v>
      </c>
      <c r="K15" s="146">
        <v>0</v>
      </c>
      <c r="L15" s="119">
        <f t="shared" si="0"/>
        <v>1</v>
      </c>
      <c r="M15" s="146">
        <v>12</v>
      </c>
      <c r="N15" s="146">
        <v>0</v>
      </c>
      <c r="O15" s="146">
        <v>2</v>
      </c>
      <c r="P15" s="146">
        <v>0</v>
      </c>
      <c r="Q15" s="119">
        <f t="shared" si="1"/>
        <v>2</v>
      </c>
      <c r="R15" s="116">
        <f t="shared" si="3"/>
        <v>-1</v>
      </c>
      <c r="S15" s="146">
        <v>0</v>
      </c>
      <c r="T15" s="146">
        <v>5</v>
      </c>
      <c r="U15" s="65">
        <f t="shared" si="4"/>
        <v>-5</v>
      </c>
      <c r="V15" s="196"/>
      <c r="W15" s="67">
        <f>'８月'!D15</f>
        <v>2285</v>
      </c>
      <c r="X15" s="260"/>
    </row>
    <row r="16" spans="1:24" ht="22.5" customHeight="1" x14ac:dyDescent="0.15">
      <c r="A16" s="216" t="s">
        <v>5</v>
      </c>
      <c r="B16" s="222">
        <f>SUM(D16+D17)</f>
        <v>2609</v>
      </c>
      <c r="C16" s="60" t="s">
        <v>10</v>
      </c>
      <c r="D16" s="64">
        <f t="shared" si="2"/>
        <v>1273</v>
      </c>
      <c r="E16" s="78">
        <f t="shared" si="5"/>
        <v>-5</v>
      </c>
      <c r="F16" s="217">
        <f>X16+G16</f>
        <v>1333</v>
      </c>
      <c r="G16" s="288">
        <v>-1</v>
      </c>
      <c r="H16" s="146">
        <v>1</v>
      </c>
      <c r="I16" s="146">
        <v>0</v>
      </c>
      <c r="J16" s="146">
        <v>2</v>
      </c>
      <c r="K16" s="146">
        <v>0</v>
      </c>
      <c r="L16" s="119">
        <f t="shared" si="0"/>
        <v>2</v>
      </c>
      <c r="M16" s="146">
        <v>3</v>
      </c>
      <c r="N16" s="146">
        <v>0</v>
      </c>
      <c r="O16" s="146">
        <v>0</v>
      </c>
      <c r="P16" s="146">
        <v>0</v>
      </c>
      <c r="Q16" s="119">
        <f t="shared" si="1"/>
        <v>0</v>
      </c>
      <c r="R16" s="116">
        <f t="shared" si="3"/>
        <v>2</v>
      </c>
      <c r="S16" s="146">
        <v>0</v>
      </c>
      <c r="T16" s="146">
        <v>5</v>
      </c>
      <c r="U16" s="65">
        <f t="shared" si="4"/>
        <v>-5</v>
      </c>
      <c r="V16" s="196" t="s">
        <v>5</v>
      </c>
      <c r="W16" s="67">
        <f>'８月'!D16</f>
        <v>1278</v>
      </c>
      <c r="X16" s="213">
        <f>'８月'!F16:F17</f>
        <v>1334</v>
      </c>
    </row>
    <row r="17" spans="1:24" ht="22.5" customHeight="1" x14ac:dyDescent="0.15">
      <c r="A17" s="216"/>
      <c r="B17" s="221"/>
      <c r="C17" s="60" t="s">
        <v>11</v>
      </c>
      <c r="D17" s="64">
        <f t="shared" si="2"/>
        <v>1336</v>
      </c>
      <c r="E17" s="78">
        <f t="shared" si="5"/>
        <v>4</v>
      </c>
      <c r="F17" s="218"/>
      <c r="G17" s="227"/>
      <c r="H17" s="146">
        <v>3</v>
      </c>
      <c r="I17" s="146">
        <v>4</v>
      </c>
      <c r="J17" s="146">
        <v>2</v>
      </c>
      <c r="K17" s="146">
        <v>0</v>
      </c>
      <c r="L17" s="119">
        <f t="shared" si="0"/>
        <v>6</v>
      </c>
      <c r="M17" s="146">
        <v>1</v>
      </c>
      <c r="N17" s="146">
        <v>0</v>
      </c>
      <c r="O17" s="146">
        <v>1</v>
      </c>
      <c r="P17" s="146">
        <v>0</v>
      </c>
      <c r="Q17" s="119">
        <f t="shared" si="1"/>
        <v>1</v>
      </c>
      <c r="R17" s="116">
        <f t="shared" si="3"/>
        <v>5</v>
      </c>
      <c r="S17" s="146">
        <v>0</v>
      </c>
      <c r="T17" s="146">
        <v>3</v>
      </c>
      <c r="U17" s="65">
        <f t="shared" si="4"/>
        <v>-3</v>
      </c>
      <c r="V17" s="196"/>
      <c r="W17" s="67">
        <f>'８月'!D17</f>
        <v>1332</v>
      </c>
      <c r="X17" s="260"/>
    </row>
    <row r="18" spans="1:24" ht="22.5" customHeight="1" x14ac:dyDescent="0.15">
      <c r="A18" s="216" t="s">
        <v>6</v>
      </c>
      <c r="B18" s="222">
        <f>SUM(D18+D19)</f>
        <v>633</v>
      </c>
      <c r="C18" s="60" t="s">
        <v>10</v>
      </c>
      <c r="D18" s="64">
        <f t="shared" si="2"/>
        <v>317</v>
      </c>
      <c r="E18" s="78">
        <f t="shared" si="5"/>
        <v>1</v>
      </c>
      <c r="F18" s="217">
        <f>X18+G18</f>
        <v>325</v>
      </c>
      <c r="G18" s="288">
        <v>-3</v>
      </c>
      <c r="H18" s="146">
        <v>0</v>
      </c>
      <c r="I18" s="146">
        <v>3</v>
      </c>
      <c r="J18" s="146">
        <v>0</v>
      </c>
      <c r="K18" s="146">
        <v>1</v>
      </c>
      <c r="L18" s="119">
        <f t="shared" si="0"/>
        <v>4</v>
      </c>
      <c r="M18" s="146">
        <v>1</v>
      </c>
      <c r="N18" s="146">
        <v>2</v>
      </c>
      <c r="O18" s="146">
        <v>0</v>
      </c>
      <c r="P18" s="146">
        <v>0</v>
      </c>
      <c r="Q18" s="119">
        <f t="shared" si="1"/>
        <v>2</v>
      </c>
      <c r="R18" s="116">
        <f t="shared" si="3"/>
        <v>2</v>
      </c>
      <c r="S18" s="146">
        <v>0</v>
      </c>
      <c r="T18" s="146">
        <v>0</v>
      </c>
      <c r="U18" s="65">
        <f t="shared" si="4"/>
        <v>0</v>
      </c>
      <c r="V18" s="196" t="s">
        <v>6</v>
      </c>
      <c r="W18" s="67">
        <f>'８月'!D18</f>
        <v>316</v>
      </c>
      <c r="X18" s="213">
        <f>'８月'!F18:F19</f>
        <v>328</v>
      </c>
    </row>
    <row r="19" spans="1:24" ht="22.5" customHeight="1" x14ac:dyDescent="0.15">
      <c r="A19" s="216"/>
      <c r="B19" s="221"/>
      <c r="C19" s="60" t="s">
        <v>11</v>
      </c>
      <c r="D19" s="64">
        <f t="shared" si="2"/>
        <v>316</v>
      </c>
      <c r="E19" s="78">
        <f t="shared" si="5"/>
        <v>-3</v>
      </c>
      <c r="F19" s="218"/>
      <c r="G19" s="227"/>
      <c r="H19" s="146">
        <v>0</v>
      </c>
      <c r="I19" s="146">
        <v>0</v>
      </c>
      <c r="J19" s="146">
        <v>0</v>
      </c>
      <c r="K19" s="146">
        <v>0</v>
      </c>
      <c r="L19" s="119">
        <f t="shared" si="0"/>
        <v>0</v>
      </c>
      <c r="M19" s="146">
        <v>0</v>
      </c>
      <c r="N19" s="146">
        <v>1</v>
      </c>
      <c r="O19" s="146">
        <v>1</v>
      </c>
      <c r="P19" s="146">
        <v>0</v>
      </c>
      <c r="Q19" s="119">
        <f t="shared" si="1"/>
        <v>2</v>
      </c>
      <c r="R19" s="116">
        <f t="shared" si="3"/>
        <v>-2</v>
      </c>
      <c r="S19" s="146">
        <v>0</v>
      </c>
      <c r="T19" s="146">
        <v>1</v>
      </c>
      <c r="U19" s="65">
        <f t="shared" si="4"/>
        <v>-1</v>
      </c>
      <c r="V19" s="196"/>
      <c r="W19" s="67">
        <f>'８月'!D19</f>
        <v>319</v>
      </c>
      <c r="X19" s="260"/>
    </row>
    <row r="20" spans="1:24" ht="22.5" customHeight="1" x14ac:dyDescent="0.15">
      <c r="A20" s="216" t="s">
        <v>7</v>
      </c>
      <c r="B20" s="222">
        <f>SUM(D20+D21)</f>
        <v>719</v>
      </c>
      <c r="C20" s="60" t="s">
        <v>10</v>
      </c>
      <c r="D20" s="64">
        <f t="shared" si="2"/>
        <v>327</v>
      </c>
      <c r="E20" s="78">
        <f t="shared" si="5"/>
        <v>-4</v>
      </c>
      <c r="F20" s="217">
        <f>X20+G20</f>
        <v>376</v>
      </c>
      <c r="G20" s="288">
        <v>-6</v>
      </c>
      <c r="H20" s="146">
        <v>0</v>
      </c>
      <c r="I20" s="146">
        <v>0</v>
      </c>
      <c r="J20" s="146">
        <v>0</v>
      </c>
      <c r="K20" s="146">
        <v>0</v>
      </c>
      <c r="L20" s="119">
        <f t="shared" si="0"/>
        <v>0</v>
      </c>
      <c r="M20" s="146">
        <v>2</v>
      </c>
      <c r="N20" s="146">
        <v>1</v>
      </c>
      <c r="O20" s="146">
        <v>0</v>
      </c>
      <c r="P20" s="146">
        <v>0</v>
      </c>
      <c r="Q20" s="119">
        <f t="shared" si="1"/>
        <v>1</v>
      </c>
      <c r="R20" s="116">
        <f t="shared" si="3"/>
        <v>-1</v>
      </c>
      <c r="S20" s="146">
        <v>0</v>
      </c>
      <c r="T20" s="146">
        <v>1</v>
      </c>
      <c r="U20" s="65">
        <f t="shared" si="4"/>
        <v>-1</v>
      </c>
      <c r="V20" s="196" t="s">
        <v>7</v>
      </c>
      <c r="W20" s="67">
        <f>'８月'!D20</f>
        <v>331</v>
      </c>
      <c r="X20" s="213">
        <f>'８月'!F20:F21</f>
        <v>382</v>
      </c>
    </row>
    <row r="21" spans="1:24" ht="22.5" customHeight="1" x14ac:dyDescent="0.15">
      <c r="A21" s="216"/>
      <c r="B21" s="221"/>
      <c r="C21" s="60" t="s">
        <v>11</v>
      </c>
      <c r="D21" s="64">
        <f t="shared" si="2"/>
        <v>392</v>
      </c>
      <c r="E21" s="78">
        <f t="shared" si="5"/>
        <v>-4</v>
      </c>
      <c r="F21" s="218"/>
      <c r="G21" s="227"/>
      <c r="H21" s="146">
        <v>0</v>
      </c>
      <c r="I21" s="146">
        <v>0</v>
      </c>
      <c r="J21" s="146">
        <v>0</v>
      </c>
      <c r="K21" s="146">
        <v>0</v>
      </c>
      <c r="L21" s="119">
        <f t="shared" si="0"/>
        <v>0</v>
      </c>
      <c r="M21" s="146">
        <v>0</v>
      </c>
      <c r="N21" s="146">
        <v>2</v>
      </c>
      <c r="O21" s="146">
        <v>1</v>
      </c>
      <c r="P21" s="146">
        <v>0</v>
      </c>
      <c r="Q21" s="119">
        <f t="shared" si="1"/>
        <v>3</v>
      </c>
      <c r="R21" s="116">
        <f t="shared" si="3"/>
        <v>-3</v>
      </c>
      <c r="S21" s="146">
        <v>0</v>
      </c>
      <c r="T21" s="146">
        <v>1</v>
      </c>
      <c r="U21" s="65">
        <f t="shared" si="4"/>
        <v>-1</v>
      </c>
      <c r="V21" s="196"/>
      <c r="W21" s="67">
        <f>'８月'!D21</f>
        <v>396</v>
      </c>
      <c r="X21" s="260"/>
    </row>
    <row r="22" spans="1:24" ht="22.5" customHeight="1" x14ac:dyDescent="0.15">
      <c r="A22" s="216" t="s">
        <v>8</v>
      </c>
      <c r="B22" s="222">
        <f>SUM(D22+D23)</f>
        <v>3659</v>
      </c>
      <c r="C22" s="60" t="s">
        <v>10</v>
      </c>
      <c r="D22" s="64">
        <f t="shared" si="2"/>
        <v>1674</v>
      </c>
      <c r="E22" s="78">
        <f t="shared" si="5"/>
        <v>-2</v>
      </c>
      <c r="F22" s="217">
        <f>X22+G22</f>
        <v>1527</v>
      </c>
      <c r="G22" s="288">
        <v>-8</v>
      </c>
      <c r="H22" s="146">
        <v>2</v>
      </c>
      <c r="I22" s="146">
        <v>1</v>
      </c>
      <c r="J22" s="146">
        <v>0</v>
      </c>
      <c r="K22" s="146">
        <v>0</v>
      </c>
      <c r="L22" s="119">
        <f t="shared" si="0"/>
        <v>1</v>
      </c>
      <c r="M22" s="146">
        <v>3</v>
      </c>
      <c r="N22" s="146">
        <v>1</v>
      </c>
      <c r="O22" s="146">
        <v>1</v>
      </c>
      <c r="P22" s="146">
        <v>0</v>
      </c>
      <c r="Q22" s="119">
        <f t="shared" si="1"/>
        <v>2</v>
      </c>
      <c r="R22" s="116">
        <f t="shared" si="3"/>
        <v>-1</v>
      </c>
      <c r="S22" s="146">
        <v>0</v>
      </c>
      <c r="T22" s="146">
        <v>0</v>
      </c>
      <c r="U22" s="65">
        <f t="shared" si="4"/>
        <v>0</v>
      </c>
      <c r="V22" s="196" t="s">
        <v>8</v>
      </c>
      <c r="W22" s="67">
        <f>'８月'!D22</f>
        <v>1676</v>
      </c>
      <c r="X22" s="213">
        <f>'８月'!F22:F23</f>
        <v>1535</v>
      </c>
    </row>
    <row r="23" spans="1:24" ht="22.5" customHeight="1" x14ac:dyDescent="0.15">
      <c r="A23" s="216"/>
      <c r="B23" s="221"/>
      <c r="C23" s="60" t="s">
        <v>11</v>
      </c>
      <c r="D23" s="64">
        <f t="shared" si="2"/>
        <v>1985</v>
      </c>
      <c r="E23" s="78">
        <f t="shared" si="5"/>
        <v>-7</v>
      </c>
      <c r="F23" s="218"/>
      <c r="G23" s="227"/>
      <c r="H23" s="146">
        <v>7</v>
      </c>
      <c r="I23" s="146">
        <v>1</v>
      </c>
      <c r="J23" s="146">
        <v>3</v>
      </c>
      <c r="K23" s="146">
        <v>0</v>
      </c>
      <c r="L23" s="119">
        <f t="shared" si="0"/>
        <v>4</v>
      </c>
      <c r="M23" s="146">
        <v>11</v>
      </c>
      <c r="N23" s="146">
        <v>1</v>
      </c>
      <c r="O23" s="146">
        <v>1</v>
      </c>
      <c r="P23" s="146">
        <v>0</v>
      </c>
      <c r="Q23" s="119">
        <f t="shared" si="1"/>
        <v>2</v>
      </c>
      <c r="R23" s="116">
        <f t="shared" si="3"/>
        <v>2</v>
      </c>
      <c r="S23" s="146">
        <v>0</v>
      </c>
      <c r="T23" s="146">
        <v>5</v>
      </c>
      <c r="U23" s="65">
        <f t="shared" si="4"/>
        <v>-5</v>
      </c>
      <c r="V23" s="196"/>
      <c r="W23" s="67">
        <f>'８月'!D23</f>
        <v>1992</v>
      </c>
      <c r="X23" s="260"/>
    </row>
    <row r="24" spans="1:24" ht="22.5" customHeight="1" x14ac:dyDescent="0.15">
      <c r="A24" s="216" t="s">
        <v>9</v>
      </c>
      <c r="B24" s="221">
        <f>SUM(D24+D25)</f>
        <v>8099</v>
      </c>
      <c r="C24" s="60" t="s">
        <v>10</v>
      </c>
      <c r="D24" s="107">
        <f t="shared" si="2"/>
        <v>3905</v>
      </c>
      <c r="E24" s="106">
        <f t="shared" si="5"/>
        <v>-6</v>
      </c>
      <c r="F24" s="217">
        <f>X24+G24</f>
        <v>3647</v>
      </c>
      <c r="G24" s="288">
        <v>-4</v>
      </c>
      <c r="H24" s="146">
        <v>9</v>
      </c>
      <c r="I24" s="146">
        <v>0</v>
      </c>
      <c r="J24" s="146">
        <v>3</v>
      </c>
      <c r="K24" s="146">
        <v>0</v>
      </c>
      <c r="L24" s="119">
        <f t="shared" si="0"/>
        <v>3</v>
      </c>
      <c r="M24" s="146">
        <v>7</v>
      </c>
      <c r="N24" s="146">
        <v>2</v>
      </c>
      <c r="O24" s="146">
        <v>2</v>
      </c>
      <c r="P24" s="146">
        <v>0</v>
      </c>
      <c r="Q24" s="119">
        <f t="shared" si="1"/>
        <v>4</v>
      </c>
      <c r="R24" s="116">
        <f t="shared" si="3"/>
        <v>-1</v>
      </c>
      <c r="S24" s="146">
        <v>1</v>
      </c>
      <c r="T24" s="146">
        <v>8</v>
      </c>
      <c r="U24" s="65">
        <f t="shared" si="4"/>
        <v>-7</v>
      </c>
      <c r="V24" s="196" t="s">
        <v>9</v>
      </c>
      <c r="W24" s="67">
        <f>'８月'!D24</f>
        <v>3911</v>
      </c>
      <c r="X24" s="260">
        <f>'８月'!F24:F25</f>
        <v>3651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2"/>
        <v>4194</v>
      </c>
      <c r="E25" s="105">
        <f t="shared" si="5"/>
        <v>-16</v>
      </c>
      <c r="F25" s="232"/>
      <c r="G25" s="289"/>
      <c r="H25" s="147">
        <v>9</v>
      </c>
      <c r="I25" s="147">
        <v>1</v>
      </c>
      <c r="J25" s="147">
        <v>2</v>
      </c>
      <c r="K25" s="147">
        <v>0</v>
      </c>
      <c r="L25" s="70">
        <f t="shared" si="0"/>
        <v>3</v>
      </c>
      <c r="M25" s="147">
        <v>9</v>
      </c>
      <c r="N25" s="147">
        <v>6</v>
      </c>
      <c r="O25" s="147">
        <v>2</v>
      </c>
      <c r="P25" s="147">
        <v>0</v>
      </c>
      <c r="Q25" s="70">
        <f t="shared" si="1"/>
        <v>8</v>
      </c>
      <c r="R25" s="117">
        <f t="shared" si="3"/>
        <v>-5</v>
      </c>
      <c r="S25" s="147">
        <v>0</v>
      </c>
      <c r="T25" s="147">
        <v>11</v>
      </c>
      <c r="U25" s="71">
        <f t="shared" si="4"/>
        <v>-11</v>
      </c>
      <c r="V25" s="203"/>
      <c r="W25" s="72">
        <f>'８月'!D25</f>
        <v>4210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9:X25 W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W18" sqref="W18:W19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3"/>
      <c r="G1" s="3"/>
    </row>
    <row r="2" spans="1:24" ht="22.5" customHeight="1" thickBot="1" x14ac:dyDescent="0.2">
      <c r="B2" s="240" t="s">
        <v>93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2.2027834858957593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47166</v>
      </c>
      <c r="C6" s="57" t="s">
        <v>10</v>
      </c>
      <c r="D6" s="82">
        <f>SUMIF(C8:C44,"男",D8:D44)</f>
        <v>22214</v>
      </c>
      <c r="E6" s="78">
        <f>H6+I6+J6+K6-M6-N6-O6-P6+S6-T6</f>
        <v>-32</v>
      </c>
      <c r="F6" s="228">
        <f>X6+G6</f>
        <v>21412</v>
      </c>
      <c r="G6" s="228">
        <f>SUM(G8:G25)</f>
        <v>-24</v>
      </c>
      <c r="H6" s="82">
        <f>SUMIF(C8:C44,"男",H8:H44)</f>
        <v>50</v>
      </c>
      <c r="I6" s="82">
        <f>SUMIF(C8:C44,"男",I8:I44)</f>
        <v>16</v>
      </c>
      <c r="J6" s="82">
        <f>SUMIF(C8:C44,"男",J8:J44)</f>
        <v>21</v>
      </c>
      <c r="K6" s="82">
        <f>SUMIF(C8:C44,"男",K8:K44)</f>
        <v>1</v>
      </c>
      <c r="L6" s="82">
        <f>SUM(I6:K6)</f>
        <v>38</v>
      </c>
      <c r="M6" s="82">
        <f>SUMIF(C8:C44,"男",M8:M44)</f>
        <v>50</v>
      </c>
      <c r="N6" s="82">
        <f>SUMIF(C8:C44,"男",N8:N44)</f>
        <v>20</v>
      </c>
      <c r="O6" s="82">
        <f>SUMIF(C8:C44,"男",O8:O44)</f>
        <v>28</v>
      </c>
      <c r="P6" s="82">
        <f>SUMIF(C8:C44,"男",P8:P44)</f>
        <v>1</v>
      </c>
      <c r="Q6" s="82">
        <f>SUM(N6:P6)</f>
        <v>49</v>
      </c>
      <c r="R6" s="82">
        <f>SUM(L6-Q6)</f>
        <v>-11</v>
      </c>
      <c r="S6" s="82">
        <f>SUMIF(C8:C44,"男",S8:S44)</f>
        <v>15</v>
      </c>
      <c r="T6" s="82">
        <f>SUMIF(C8:C44,"男",T8:T44)</f>
        <v>36</v>
      </c>
      <c r="U6" s="58">
        <f>SUM(S6-T6)</f>
        <v>-21</v>
      </c>
      <c r="V6" s="200" t="s">
        <v>0</v>
      </c>
      <c r="W6" s="59">
        <f>SUMIF(C8:C25,"男",W8:W25)</f>
        <v>22246</v>
      </c>
      <c r="X6" s="210">
        <f>SUM(X8:X25)</f>
        <v>21436</v>
      </c>
    </row>
    <row r="7" spans="1:24" ht="22.5" customHeight="1" x14ac:dyDescent="0.15">
      <c r="A7" s="224"/>
      <c r="B7" s="221"/>
      <c r="C7" s="60" t="s">
        <v>11</v>
      </c>
      <c r="D7" s="78">
        <f>SUMIF(C8:C45,"女",D8:D45)</f>
        <v>24952</v>
      </c>
      <c r="E7" s="78">
        <f>H7+I7+J7+K7-M7-N7-O7-P7+S7-T7</f>
        <v>-18</v>
      </c>
      <c r="F7" s="229"/>
      <c r="G7" s="229"/>
      <c r="H7" s="83">
        <f>SUMIF(C8:C45,"女",H8:H45)</f>
        <v>65</v>
      </c>
      <c r="I7" s="83">
        <f>SUMIF(C8:C45,"女",I8:I45)</f>
        <v>28</v>
      </c>
      <c r="J7" s="83">
        <f>SUMIF(C8:C45,"女",J8:J45)</f>
        <v>22</v>
      </c>
      <c r="K7" s="83">
        <f>SUMIF(C8:C45,"女",K8:K45)</f>
        <v>0</v>
      </c>
      <c r="L7" s="83">
        <f t="shared" ref="L7:L25" si="0">SUM(I7:K7)</f>
        <v>50</v>
      </c>
      <c r="M7" s="83">
        <f>SUMIF(C8:C45,"女",M8:M45)</f>
        <v>65</v>
      </c>
      <c r="N7" s="83">
        <f>SUMIF(C8:C45,"女",N8:N45)</f>
        <v>15</v>
      </c>
      <c r="O7" s="83">
        <f>SUMIF(C8:C45,"女",O8:O45)</f>
        <v>17</v>
      </c>
      <c r="P7" s="83">
        <f>SUMIF(C8:C45,"女",P8:P45)</f>
        <v>0</v>
      </c>
      <c r="Q7" s="83">
        <f t="shared" ref="Q7:Q25" si="1">SUM(N7:P7)</f>
        <v>32</v>
      </c>
      <c r="R7" s="78">
        <f>SUM(L7-Q7)</f>
        <v>18</v>
      </c>
      <c r="S7" s="78">
        <f>SUMIF(C8:C45,"女",S8:S45)</f>
        <v>7</v>
      </c>
      <c r="T7" s="78">
        <f>SUMIF(C8:C44,"女",T8:T45)</f>
        <v>43</v>
      </c>
      <c r="U7" s="61">
        <f>SUM(S7-T7)</f>
        <v>-36</v>
      </c>
      <c r="V7" s="201"/>
      <c r="W7" s="62">
        <f>SUMIF(C8:C25,"女",W8:W25)</f>
        <v>24970</v>
      </c>
      <c r="X7" s="211"/>
    </row>
    <row r="8" spans="1:24" ht="22.5" customHeight="1" x14ac:dyDescent="0.15">
      <c r="A8" s="225" t="s">
        <v>1</v>
      </c>
      <c r="B8" s="222">
        <f>SUM(D8+D9)</f>
        <v>5173</v>
      </c>
      <c r="C8" s="63" t="s">
        <v>10</v>
      </c>
      <c r="D8" s="64">
        <f>E8+W8</f>
        <v>2351</v>
      </c>
      <c r="E8" s="78">
        <f>H8+I8+J8+K8-M8-N8-O8-P8+S8-T8</f>
        <v>-5</v>
      </c>
      <c r="F8" s="230">
        <f>X8+G8</f>
        <v>2214</v>
      </c>
      <c r="G8" s="227">
        <v>-7</v>
      </c>
      <c r="H8" s="84">
        <v>1</v>
      </c>
      <c r="I8" s="84">
        <v>1</v>
      </c>
      <c r="J8" s="84">
        <v>3</v>
      </c>
      <c r="K8" s="84">
        <v>0</v>
      </c>
      <c r="L8" s="78">
        <f t="shared" si="0"/>
        <v>4</v>
      </c>
      <c r="M8" s="84">
        <v>3</v>
      </c>
      <c r="N8" s="84">
        <v>1</v>
      </c>
      <c r="O8" s="84">
        <v>3</v>
      </c>
      <c r="P8" s="84">
        <v>0</v>
      </c>
      <c r="Q8" s="78">
        <f t="shared" si="1"/>
        <v>4</v>
      </c>
      <c r="R8" s="78">
        <f>SUM(L8-Q8)</f>
        <v>0</v>
      </c>
      <c r="S8" s="84">
        <v>1</v>
      </c>
      <c r="T8" s="84">
        <v>4</v>
      </c>
      <c r="U8" s="65">
        <f>SUM(S8-T8)</f>
        <v>-3</v>
      </c>
      <c r="V8" s="202" t="s">
        <v>1</v>
      </c>
      <c r="W8" s="66">
        <f>'９月'!D8</f>
        <v>2356</v>
      </c>
      <c r="X8" s="213">
        <f>'９月'!F8:F9</f>
        <v>2221</v>
      </c>
    </row>
    <row r="9" spans="1:24" ht="22.5" customHeight="1" x14ac:dyDescent="0.15">
      <c r="A9" s="216"/>
      <c r="B9" s="221"/>
      <c r="C9" s="60" t="s">
        <v>11</v>
      </c>
      <c r="D9" s="64">
        <f t="shared" ref="D9:D25" si="2">E9+W9</f>
        <v>2822</v>
      </c>
      <c r="E9" s="78">
        <f>H9+I9+J9+K9-M9-N9-O9-P9+S9-T9</f>
        <v>-3</v>
      </c>
      <c r="F9" s="218"/>
      <c r="G9" s="215"/>
      <c r="H9" s="79">
        <v>6</v>
      </c>
      <c r="I9" s="79">
        <v>4</v>
      </c>
      <c r="J9" s="79">
        <v>1</v>
      </c>
      <c r="K9" s="79">
        <v>0</v>
      </c>
      <c r="L9" s="83">
        <f t="shared" si="0"/>
        <v>5</v>
      </c>
      <c r="M9" s="79">
        <v>8</v>
      </c>
      <c r="N9" s="79">
        <v>0</v>
      </c>
      <c r="O9" s="79">
        <v>2</v>
      </c>
      <c r="P9" s="79">
        <v>0</v>
      </c>
      <c r="Q9" s="83">
        <f t="shared" si="1"/>
        <v>2</v>
      </c>
      <c r="R9" s="78">
        <f t="shared" ref="R9:R25" si="3">SUM(L9-Q9)</f>
        <v>3</v>
      </c>
      <c r="S9" s="79">
        <v>1</v>
      </c>
      <c r="T9" s="79">
        <v>5</v>
      </c>
      <c r="U9" s="65">
        <f t="shared" ref="U9:U25" si="4">SUM(S9-T9)</f>
        <v>-4</v>
      </c>
      <c r="V9" s="196"/>
      <c r="W9" s="66">
        <f>'９月'!D9</f>
        <v>2825</v>
      </c>
      <c r="X9" s="260"/>
    </row>
    <row r="10" spans="1:24" ht="22.5" customHeight="1" x14ac:dyDescent="0.15">
      <c r="A10" s="216" t="s">
        <v>2</v>
      </c>
      <c r="B10" s="222">
        <f>SUM(D10+D11)</f>
        <v>17584</v>
      </c>
      <c r="C10" s="60" t="s">
        <v>10</v>
      </c>
      <c r="D10" s="64">
        <f t="shared" si="2"/>
        <v>8257</v>
      </c>
      <c r="E10" s="78">
        <f t="shared" ref="E10:E25" si="5">H10+I10+J10+K10-M10-N10-O10-P10+S10-T10</f>
        <v>5</v>
      </c>
      <c r="F10" s="217">
        <f>X10+G10</f>
        <v>8071</v>
      </c>
      <c r="G10" s="215">
        <v>3</v>
      </c>
      <c r="H10" s="79">
        <v>32</v>
      </c>
      <c r="I10" s="79">
        <v>7</v>
      </c>
      <c r="J10" s="79">
        <v>13</v>
      </c>
      <c r="K10" s="79">
        <v>0</v>
      </c>
      <c r="L10" s="83">
        <f t="shared" si="0"/>
        <v>20</v>
      </c>
      <c r="M10" s="79">
        <v>29</v>
      </c>
      <c r="N10" s="79">
        <v>12</v>
      </c>
      <c r="O10" s="79">
        <v>12</v>
      </c>
      <c r="P10" s="79">
        <v>0</v>
      </c>
      <c r="Q10" s="83">
        <f t="shared" si="1"/>
        <v>24</v>
      </c>
      <c r="R10" s="78">
        <f t="shared" si="3"/>
        <v>-4</v>
      </c>
      <c r="S10" s="79">
        <v>11</v>
      </c>
      <c r="T10" s="79">
        <v>5</v>
      </c>
      <c r="U10" s="65">
        <f t="shared" si="4"/>
        <v>6</v>
      </c>
      <c r="V10" s="196" t="s">
        <v>2</v>
      </c>
      <c r="W10" s="66">
        <f>'９月'!D10</f>
        <v>8252</v>
      </c>
      <c r="X10" s="213">
        <f>'９月'!F10:F11</f>
        <v>8068</v>
      </c>
    </row>
    <row r="11" spans="1:24" ht="22.5" customHeight="1" x14ac:dyDescent="0.15">
      <c r="A11" s="216"/>
      <c r="B11" s="221"/>
      <c r="C11" s="60" t="s">
        <v>11</v>
      </c>
      <c r="D11" s="64">
        <f t="shared" si="2"/>
        <v>9327</v>
      </c>
      <c r="E11" s="78">
        <f t="shared" si="5"/>
        <v>-2</v>
      </c>
      <c r="F11" s="218"/>
      <c r="G11" s="215"/>
      <c r="H11" s="79">
        <v>38</v>
      </c>
      <c r="I11" s="79">
        <v>2</v>
      </c>
      <c r="J11" s="79">
        <v>12</v>
      </c>
      <c r="K11" s="79">
        <v>0</v>
      </c>
      <c r="L11" s="83">
        <f t="shared" si="0"/>
        <v>14</v>
      </c>
      <c r="M11" s="79">
        <v>33</v>
      </c>
      <c r="N11" s="79">
        <v>7</v>
      </c>
      <c r="O11" s="79">
        <v>8</v>
      </c>
      <c r="P11" s="79">
        <v>0</v>
      </c>
      <c r="Q11" s="83">
        <f t="shared" si="1"/>
        <v>15</v>
      </c>
      <c r="R11" s="78">
        <f t="shared" si="3"/>
        <v>-1</v>
      </c>
      <c r="S11" s="79">
        <v>3</v>
      </c>
      <c r="T11" s="79">
        <v>9</v>
      </c>
      <c r="U11" s="65">
        <f t="shared" si="4"/>
        <v>-6</v>
      </c>
      <c r="V11" s="196"/>
      <c r="W11" s="66">
        <f>'９月'!D11</f>
        <v>9329</v>
      </c>
      <c r="X11" s="260"/>
    </row>
    <row r="12" spans="1:24" ht="22.5" customHeight="1" x14ac:dyDescent="0.15">
      <c r="A12" s="216" t="s">
        <v>3</v>
      </c>
      <c r="B12" s="222">
        <f>SUM(D12+D13)</f>
        <v>4284</v>
      </c>
      <c r="C12" s="60" t="s">
        <v>10</v>
      </c>
      <c r="D12" s="64">
        <f t="shared" si="2"/>
        <v>1984</v>
      </c>
      <c r="E12" s="78">
        <f t="shared" si="5"/>
        <v>-10</v>
      </c>
      <c r="F12" s="217">
        <f>X12+G12</f>
        <v>2234</v>
      </c>
      <c r="G12" s="215">
        <v>-8</v>
      </c>
      <c r="H12" s="79">
        <v>3</v>
      </c>
      <c r="I12" s="79">
        <v>2</v>
      </c>
      <c r="J12" s="79">
        <v>0</v>
      </c>
      <c r="K12" s="79">
        <v>1</v>
      </c>
      <c r="L12" s="83">
        <f t="shared" si="0"/>
        <v>3</v>
      </c>
      <c r="M12" s="79">
        <v>6</v>
      </c>
      <c r="N12" s="79">
        <v>2</v>
      </c>
      <c r="O12" s="79">
        <v>2</v>
      </c>
      <c r="P12" s="79">
        <v>0</v>
      </c>
      <c r="Q12" s="83">
        <f t="shared" si="1"/>
        <v>4</v>
      </c>
      <c r="R12" s="78">
        <f t="shared" si="3"/>
        <v>-1</v>
      </c>
      <c r="S12" s="79">
        <v>0</v>
      </c>
      <c r="T12" s="79">
        <v>6</v>
      </c>
      <c r="U12" s="65">
        <f t="shared" si="4"/>
        <v>-6</v>
      </c>
      <c r="V12" s="196" t="s">
        <v>3</v>
      </c>
      <c r="W12" s="66">
        <f>'９月'!D12</f>
        <v>1994</v>
      </c>
      <c r="X12" s="213">
        <f>'９月'!F12:F13</f>
        <v>2242</v>
      </c>
    </row>
    <row r="13" spans="1:24" ht="22.5" customHeight="1" x14ac:dyDescent="0.15">
      <c r="A13" s="216"/>
      <c r="B13" s="221"/>
      <c r="C13" s="60" t="s">
        <v>11</v>
      </c>
      <c r="D13" s="64">
        <f t="shared" si="2"/>
        <v>2300</v>
      </c>
      <c r="E13" s="78">
        <f t="shared" si="5"/>
        <v>-6</v>
      </c>
      <c r="F13" s="218"/>
      <c r="G13" s="215"/>
      <c r="H13" s="79">
        <v>1</v>
      </c>
      <c r="I13" s="79">
        <v>5</v>
      </c>
      <c r="J13" s="79">
        <v>1</v>
      </c>
      <c r="K13" s="79">
        <v>0</v>
      </c>
      <c r="L13" s="83">
        <f t="shared" si="0"/>
        <v>6</v>
      </c>
      <c r="M13" s="79">
        <v>5</v>
      </c>
      <c r="N13" s="79">
        <v>1</v>
      </c>
      <c r="O13" s="79">
        <v>2</v>
      </c>
      <c r="P13" s="79">
        <v>0</v>
      </c>
      <c r="Q13" s="83">
        <f t="shared" si="1"/>
        <v>3</v>
      </c>
      <c r="R13" s="78">
        <f t="shared" si="3"/>
        <v>3</v>
      </c>
      <c r="S13" s="79">
        <v>0</v>
      </c>
      <c r="T13" s="79">
        <v>5</v>
      </c>
      <c r="U13" s="65">
        <f t="shared" si="4"/>
        <v>-5</v>
      </c>
      <c r="V13" s="196"/>
      <c r="W13" s="66">
        <f>'９月'!D13</f>
        <v>2306</v>
      </c>
      <c r="X13" s="260"/>
    </row>
    <row r="14" spans="1:24" ht="22.5" customHeight="1" x14ac:dyDescent="0.15">
      <c r="A14" s="216" t="s">
        <v>4</v>
      </c>
      <c r="B14" s="222">
        <f>SUM(D14+D15)</f>
        <v>4449</v>
      </c>
      <c r="C14" s="60" t="s">
        <v>10</v>
      </c>
      <c r="D14" s="64">
        <f t="shared" si="2"/>
        <v>2147</v>
      </c>
      <c r="E14" s="78">
        <f t="shared" si="5"/>
        <v>-1</v>
      </c>
      <c r="F14" s="217">
        <f>X14+G14</f>
        <v>1713</v>
      </c>
      <c r="G14" s="215">
        <v>16</v>
      </c>
      <c r="H14" s="79">
        <v>8</v>
      </c>
      <c r="I14" s="79">
        <v>3</v>
      </c>
      <c r="J14" s="79">
        <v>1</v>
      </c>
      <c r="K14" s="79">
        <v>0</v>
      </c>
      <c r="L14" s="83">
        <f t="shared" si="0"/>
        <v>4</v>
      </c>
      <c r="M14" s="79">
        <v>7</v>
      </c>
      <c r="N14" s="79">
        <v>3</v>
      </c>
      <c r="O14" s="79">
        <v>2</v>
      </c>
      <c r="P14" s="79">
        <v>0</v>
      </c>
      <c r="Q14" s="83">
        <f t="shared" si="1"/>
        <v>5</v>
      </c>
      <c r="R14" s="78">
        <f t="shared" si="3"/>
        <v>-1</v>
      </c>
      <c r="S14" s="79">
        <v>0</v>
      </c>
      <c r="T14" s="79">
        <v>1</v>
      </c>
      <c r="U14" s="65">
        <f t="shared" si="4"/>
        <v>-1</v>
      </c>
      <c r="V14" s="196" t="s">
        <v>4</v>
      </c>
      <c r="W14" s="66">
        <f>'９月'!D14</f>
        <v>2148</v>
      </c>
      <c r="X14" s="213">
        <f>'９月'!F14:F15</f>
        <v>1697</v>
      </c>
    </row>
    <row r="15" spans="1:24" ht="22.5" customHeight="1" x14ac:dyDescent="0.15">
      <c r="A15" s="216"/>
      <c r="B15" s="221"/>
      <c r="C15" s="60" t="s">
        <v>11</v>
      </c>
      <c r="D15" s="64">
        <f t="shared" si="2"/>
        <v>2302</v>
      </c>
      <c r="E15" s="78">
        <f t="shared" si="5"/>
        <v>15</v>
      </c>
      <c r="F15" s="218"/>
      <c r="G15" s="215"/>
      <c r="H15" s="79">
        <v>5</v>
      </c>
      <c r="I15" s="79">
        <v>15</v>
      </c>
      <c r="J15" s="79">
        <v>1</v>
      </c>
      <c r="K15" s="79">
        <v>0</v>
      </c>
      <c r="L15" s="83">
        <f t="shared" si="0"/>
        <v>16</v>
      </c>
      <c r="M15" s="79">
        <v>6</v>
      </c>
      <c r="N15" s="79">
        <v>0</v>
      </c>
      <c r="O15" s="79">
        <v>0</v>
      </c>
      <c r="P15" s="79">
        <v>0</v>
      </c>
      <c r="Q15" s="83">
        <f t="shared" si="1"/>
        <v>0</v>
      </c>
      <c r="R15" s="78">
        <f t="shared" si="3"/>
        <v>16</v>
      </c>
      <c r="S15" s="79">
        <v>0</v>
      </c>
      <c r="T15" s="79">
        <v>0</v>
      </c>
      <c r="U15" s="65">
        <f t="shared" si="4"/>
        <v>0</v>
      </c>
      <c r="V15" s="196"/>
      <c r="W15" s="66">
        <f>'９月'!D15</f>
        <v>2287</v>
      </c>
      <c r="X15" s="260"/>
    </row>
    <row r="16" spans="1:24" ht="22.5" customHeight="1" x14ac:dyDescent="0.15">
      <c r="A16" s="216" t="s">
        <v>5</v>
      </c>
      <c r="B16" s="222">
        <f>SUM(D16+D17)</f>
        <v>2607</v>
      </c>
      <c r="C16" s="60" t="s">
        <v>10</v>
      </c>
      <c r="D16" s="64">
        <f t="shared" si="2"/>
        <v>1272</v>
      </c>
      <c r="E16" s="78">
        <f t="shared" si="5"/>
        <v>-1</v>
      </c>
      <c r="F16" s="217">
        <f>X16+G16</f>
        <v>1332</v>
      </c>
      <c r="G16" s="215">
        <v>-1</v>
      </c>
      <c r="H16" s="79">
        <v>2</v>
      </c>
      <c r="I16" s="79">
        <v>1</v>
      </c>
      <c r="J16" s="79">
        <v>1</v>
      </c>
      <c r="K16" s="79">
        <v>0</v>
      </c>
      <c r="L16" s="83">
        <f t="shared" si="0"/>
        <v>2</v>
      </c>
      <c r="M16" s="79">
        <v>2</v>
      </c>
      <c r="N16" s="79">
        <v>1</v>
      </c>
      <c r="O16" s="79">
        <v>0</v>
      </c>
      <c r="P16" s="79">
        <v>0</v>
      </c>
      <c r="Q16" s="83">
        <f t="shared" si="1"/>
        <v>1</v>
      </c>
      <c r="R16" s="78">
        <f t="shared" si="3"/>
        <v>1</v>
      </c>
      <c r="S16" s="79">
        <v>0</v>
      </c>
      <c r="T16" s="79">
        <v>2</v>
      </c>
      <c r="U16" s="65">
        <f t="shared" si="4"/>
        <v>-2</v>
      </c>
      <c r="V16" s="196" t="s">
        <v>5</v>
      </c>
      <c r="W16" s="66">
        <f>'９月'!D16</f>
        <v>1273</v>
      </c>
      <c r="X16" s="213">
        <f>'９月'!F16:F17</f>
        <v>1333</v>
      </c>
    </row>
    <row r="17" spans="1:24" ht="22.5" customHeight="1" x14ac:dyDescent="0.15">
      <c r="A17" s="216"/>
      <c r="B17" s="221"/>
      <c r="C17" s="60" t="s">
        <v>11</v>
      </c>
      <c r="D17" s="64">
        <f t="shared" si="2"/>
        <v>1335</v>
      </c>
      <c r="E17" s="78">
        <f t="shared" si="5"/>
        <v>-1</v>
      </c>
      <c r="F17" s="218"/>
      <c r="G17" s="215"/>
      <c r="H17" s="79">
        <v>2</v>
      </c>
      <c r="I17" s="79">
        <v>0</v>
      </c>
      <c r="J17" s="79">
        <v>0</v>
      </c>
      <c r="K17" s="79">
        <v>0</v>
      </c>
      <c r="L17" s="83">
        <f t="shared" si="0"/>
        <v>0</v>
      </c>
      <c r="M17" s="79">
        <v>1</v>
      </c>
      <c r="N17" s="79">
        <v>0</v>
      </c>
      <c r="O17" s="79">
        <v>1</v>
      </c>
      <c r="P17" s="79">
        <v>0</v>
      </c>
      <c r="Q17" s="83">
        <f t="shared" si="1"/>
        <v>1</v>
      </c>
      <c r="R17" s="78">
        <f t="shared" si="3"/>
        <v>-1</v>
      </c>
      <c r="S17" s="79">
        <v>1</v>
      </c>
      <c r="T17" s="79">
        <v>2</v>
      </c>
      <c r="U17" s="65">
        <f t="shared" si="4"/>
        <v>-1</v>
      </c>
      <c r="V17" s="196"/>
      <c r="W17" s="66">
        <f>'９月'!D17</f>
        <v>1336</v>
      </c>
      <c r="X17" s="260"/>
    </row>
    <row r="18" spans="1:24" ht="22.5" customHeight="1" x14ac:dyDescent="0.15">
      <c r="A18" s="216" t="s">
        <v>6</v>
      </c>
      <c r="B18" s="222">
        <f>SUM(D18+D19)</f>
        <v>629</v>
      </c>
      <c r="C18" s="60" t="s">
        <v>10</v>
      </c>
      <c r="D18" s="64">
        <f t="shared" si="2"/>
        <v>315</v>
      </c>
      <c r="E18" s="78">
        <f t="shared" si="5"/>
        <v>-2</v>
      </c>
      <c r="F18" s="217">
        <f>X18+G18</f>
        <v>321</v>
      </c>
      <c r="G18" s="215">
        <v>-4</v>
      </c>
      <c r="H18" s="79">
        <v>0</v>
      </c>
      <c r="I18" s="79">
        <v>0</v>
      </c>
      <c r="J18" s="79">
        <v>1</v>
      </c>
      <c r="K18" s="79">
        <v>0</v>
      </c>
      <c r="L18" s="83">
        <f t="shared" si="0"/>
        <v>1</v>
      </c>
      <c r="M18" s="79">
        <v>0</v>
      </c>
      <c r="N18" s="79">
        <v>0</v>
      </c>
      <c r="O18" s="79">
        <v>1</v>
      </c>
      <c r="P18" s="79">
        <v>0</v>
      </c>
      <c r="Q18" s="83">
        <f t="shared" si="1"/>
        <v>1</v>
      </c>
      <c r="R18" s="78">
        <f t="shared" si="3"/>
        <v>0</v>
      </c>
      <c r="S18" s="79">
        <v>0</v>
      </c>
      <c r="T18" s="79">
        <v>2</v>
      </c>
      <c r="U18" s="65">
        <f t="shared" si="4"/>
        <v>-2</v>
      </c>
      <c r="V18" s="196" t="s">
        <v>6</v>
      </c>
      <c r="W18" s="66">
        <f>'９月'!D18</f>
        <v>317</v>
      </c>
      <c r="X18" s="213">
        <f>'９月'!F18:F19</f>
        <v>325</v>
      </c>
    </row>
    <row r="19" spans="1:24" ht="22.5" customHeight="1" x14ac:dyDescent="0.15">
      <c r="A19" s="216"/>
      <c r="B19" s="221"/>
      <c r="C19" s="60" t="s">
        <v>11</v>
      </c>
      <c r="D19" s="64">
        <f t="shared" si="2"/>
        <v>314</v>
      </c>
      <c r="E19" s="78">
        <f t="shared" si="5"/>
        <v>-2</v>
      </c>
      <c r="F19" s="218"/>
      <c r="G19" s="215"/>
      <c r="H19" s="79">
        <v>0</v>
      </c>
      <c r="I19" s="79">
        <v>0</v>
      </c>
      <c r="J19" s="79">
        <v>2</v>
      </c>
      <c r="K19" s="79">
        <v>0</v>
      </c>
      <c r="L19" s="83">
        <f t="shared" si="0"/>
        <v>2</v>
      </c>
      <c r="M19" s="79">
        <v>1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2</v>
      </c>
      <c r="S19" s="79">
        <v>0</v>
      </c>
      <c r="T19" s="79">
        <v>3</v>
      </c>
      <c r="U19" s="65">
        <f t="shared" si="4"/>
        <v>-3</v>
      </c>
      <c r="V19" s="196"/>
      <c r="W19" s="66">
        <f>'９月'!D19</f>
        <v>316</v>
      </c>
      <c r="X19" s="260"/>
    </row>
    <row r="20" spans="1:24" ht="22.5" customHeight="1" x14ac:dyDescent="0.15">
      <c r="A20" s="216" t="s">
        <v>7</v>
      </c>
      <c r="B20" s="222">
        <f>SUM(D20+D21)</f>
        <v>717</v>
      </c>
      <c r="C20" s="60" t="s">
        <v>10</v>
      </c>
      <c r="D20" s="64">
        <f t="shared" si="2"/>
        <v>327</v>
      </c>
      <c r="E20" s="78">
        <f t="shared" si="5"/>
        <v>0</v>
      </c>
      <c r="F20" s="217">
        <f>X20+G20</f>
        <v>375</v>
      </c>
      <c r="G20" s="215">
        <v>-1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0</v>
      </c>
      <c r="S20" s="79">
        <v>0</v>
      </c>
      <c r="T20" s="79">
        <v>0</v>
      </c>
      <c r="U20" s="65">
        <f t="shared" si="4"/>
        <v>0</v>
      </c>
      <c r="V20" s="196" t="s">
        <v>7</v>
      </c>
      <c r="W20" s="66">
        <f>'９月'!D20</f>
        <v>327</v>
      </c>
      <c r="X20" s="213">
        <f>'９月'!F20:F21</f>
        <v>376</v>
      </c>
    </row>
    <row r="21" spans="1:24" ht="22.5" customHeight="1" x14ac:dyDescent="0.15">
      <c r="A21" s="216"/>
      <c r="B21" s="221"/>
      <c r="C21" s="60" t="s">
        <v>11</v>
      </c>
      <c r="D21" s="64">
        <f t="shared" si="2"/>
        <v>390</v>
      </c>
      <c r="E21" s="78">
        <f t="shared" si="5"/>
        <v>-2</v>
      </c>
      <c r="F21" s="218"/>
      <c r="G21" s="215"/>
      <c r="H21" s="79">
        <v>1</v>
      </c>
      <c r="I21" s="79">
        <v>1</v>
      </c>
      <c r="J21" s="79">
        <v>0</v>
      </c>
      <c r="K21" s="79">
        <v>0</v>
      </c>
      <c r="L21" s="83">
        <f t="shared" si="0"/>
        <v>1</v>
      </c>
      <c r="M21" s="79">
        <v>2</v>
      </c>
      <c r="N21" s="79">
        <v>0</v>
      </c>
      <c r="O21" s="79">
        <v>1</v>
      </c>
      <c r="P21" s="79">
        <v>0</v>
      </c>
      <c r="Q21" s="83">
        <f t="shared" si="1"/>
        <v>1</v>
      </c>
      <c r="R21" s="78">
        <f t="shared" si="3"/>
        <v>0</v>
      </c>
      <c r="S21" s="79">
        <v>0</v>
      </c>
      <c r="T21" s="79">
        <v>1</v>
      </c>
      <c r="U21" s="65">
        <f t="shared" si="4"/>
        <v>-1</v>
      </c>
      <c r="V21" s="196"/>
      <c r="W21" s="66">
        <f>'９月'!D21</f>
        <v>392</v>
      </c>
      <c r="X21" s="260"/>
    </row>
    <row r="22" spans="1:24" ht="22.5" customHeight="1" x14ac:dyDescent="0.15">
      <c r="A22" s="216" t="s">
        <v>8</v>
      </c>
      <c r="B22" s="222">
        <f>SUM(D22+D23)</f>
        <v>3643</v>
      </c>
      <c r="C22" s="60" t="s">
        <v>10</v>
      </c>
      <c r="D22" s="64">
        <f t="shared" si="2"/>
        <v>1668</v>
      </c>
      <c r="E22" s="78">
        <f t="shared" si="5"/>
        <v>-6</v>
      </c>
      <c r="F22" s="217">
        <f>X22+G22</f>
        <v>1516</v>
      </c>
      <c r="G22" s="215">
        <v>-11</v>
      </c>
      <c r="H22" s="79">
        <v>2</v>
      </c>
      <c r="I22" s="79">
        <v>1</v>
      </c>
      <c r="J22" s="79">
        <v>0</v>
      </c>
      <c r="K22" s="79">
        <v>0</v>
      </c>
      <c r="L22" s="83">
        <f t="shared" si="0"/>
        <v>1</v>
      </c>
      <c r="M22" s="79">
        <v>0</v>
      </c>
      <c r="N22" s="79">
        <v>0</v>
      </c>
      <c r="O22" s="79">
        <v>6</v>
      </c>
      <c r="P22" s="79">
        <v>0</v>
      </c>
      <c r="Q22" s="83">
        <f t="shared" si="1"/>
        <v>6</v>
      </c>
      <c r="R22" s="78">
        <f t="shared" si="3"/>
        <v>-5</v>
      </c>
      <c r="S22" s="79">
        <v>0</v>
      </c>
      <c r="T22" s="79">
        <v>3</v>
      </c>
      <c r="U22" s="65">
        <f t="shared" si="4"/>
        <v>-3</v>
      </c>
      <c r="V22" s="196" t="s">
        <v>8</v>
      </c>
      <c r="W22" s="66">
        <f>'９月'!D22</f>
        <v>1674</v>
      </c>
      <c r="X22" s="213">
        <f>'９月'!F22:F23</f>
        <v>1527</v>
      </c>
    </row>
    <row r="23" spans="1:24" ht="22.5" customHeight="1" x14ac:dyDescent="0.15">
      <c r="A23" s="216"/>
      <c r="B23" s="221"/>
      <c r="C23" s="60" t="s">
        <v>11</v>
      </c>
      <c r="D23" s="64">
        <f t="shared" si="2"/>
        <v>1975</v>
      </c>
      <c r="E23" s="78">
        <f t="shared" si="5"/>
        <v>-10</v>
      </c>
      <c r="F23" s="218"/>
      <c r="G23" s="215"/>
      <c r="H23" s="79">
        <v>0</v>
      </c>
      <c r="I23" s="79">
        <v>0</v>
      </c>
      <c r="J23" s="79">
        <v>1</v>
      </c>
      <c r="K23" s="79">
        <v>0</v>
      </c>
      <c r="L23" s="83">
        <f t="shared" si="0"/>
        <v>1</v>
      </c>
      <c r="M23" s="79">
        <v>2</v>
      </c>
      <c r="N23" s="79">
        <v>0</v>
      </c>
      <c r="O23" s="79">
        <v>0</v>
      </c>
      <c r="P23" s="79">
        <v>0</v>
      </c>
      <c r="Q23" s="83">
        <f t="shared" si="1"/>
        <v>0</v>
      </c>
      <c r="R23" s="78">
        <f t="shared" si="3"/>
        <v>1</v>
      </c>
      <c r="S23" s="79">
        <v>0</v>
      </c>
      <c r="T23" s="79">
        <v>9</v>
      </c>
      <c r="U23" s="65">
        <f t="shared" si="4"/>
        <v>-9</v>
      </c>
      <c r="V23" s="196"/>
      <c r="W23" s="66">
        <f>'９月'!D23</f>
        <v>1985</v>
      </c>
      <c r="X23" s="260"/>
    </row>
    <row r="24" spans="1:24" ht="22.5" customHeight="1" x14ac:dyDescent="0.15">
      <c r="A24" s="216" t="s">
        <v>9</v>
      </c>
      <c r="B24" s="222">
        <f>SUM(D24+D25)</f>
        <v>8080</v>
      </c>
      <c r="C24" s="60" t="s">
        <v>10</v>
      </c>
      <c r="D24" s="64">
        <f t="shared" si="2"/>
        <v>3893</v>
      </c>
      <c r="E24" s="78">
        <f t="shared" si="5"/>
        <v>-12</v>
      </c>
      <c r="F24" s="217">
        <f>X24+G24</f>
        <v>3636</v>
      </c>
      <c r="G24" s="215">
        <v>-11</v>
      </c>
      <c r="H24" s="79">
        <v>2</v>
      </c>
      <c r="I24" s="79">
        <v>1</v>
      </c>
      <c r="J24" s="79">
        <v>2</v>
      </c>
      <c r="K24" s="79">
        <v>0</v>
      </c>
      <c r="L24" s="83">
        <f t="shared" si="0"/>
        <v>3</v>
      </c>
      <c r="M24" s="79">
        <v>3</v>
      </c>
      <c r="N24" s="79">
        <v>1</v>
      </c>
      <c r="O24" s="79">
        <v>2</v>
      </c>
      <c r="P24" s="79">
        <v>1</v>
      </c>
      <c r="Q24" s="83">
        <f t="shared" si="1"/>
        <v>4</v>
      </c>
      <c r="R24" s="78">
        <f t="shared" si="3"/>
        <v>-1</v>
      </c>
      <c r="S24" s="79">
        <v>3</v>
      </c>
      <c r="T24" s="79">
        <v>13</v>
      </c>
      <c r="U24" s="65">
        <f t="shared" si="4"/>
        <v>-10</v>
      </c>
      <c r="V24" s="196" t="s">
        <v>9</v>
      </c>
      <c r="W24" s="66">
        <f>'９月'!D24</f>
        <v>3905</v>
      </c>
      <c r="X24" s="260">
        <f>'９月'!F24:F25</f>
        <v>3647</v>
      </c>
    </row>
    <row r="25" spans="1:24" ht="22.5" customHeight="1" thickBot="1" x14ac:dyDescent="0.2">
      <c r="A25" s="219"/>
      <c r="B25" s="226"/>
      <c r="C25" s="68" t="s">
        <v>11</v>
      </c>
      <c r="D25" s="69">
        <f t="shared" si="2"/>
        <v>4187</v>
      </c>
      <c r="E25" s="80">
        <f t="shared" si="5"/>
        <v>-7</v>
      </c>
      <c r="F25" s="232"/>
      <c r="G25" s="231"/>
      <c r="H25" s="81">
        <v>12</v>
      </c>
      <c r="I25" s="81">
        <v>1</v>
      </c>
      <c r="J25" s="81">
        <v>4</v>
      </c>
      <c r="K25" s="81">
        <v>0</v>
      </c>
      <c r="L25" s="70">
        <f t="shared" si="0"/>
        <v>5</v>
      </c>
      <c r="M25" s="81">
        <v>7</v>
      </c>
      <c r="N25" s="81">
        <v>7</v>
      </c>
      <c r="O25" s="81">
        <v>3</v>
      </c>
      <c r="P25" s="81">
        <v>0</v>
      </c>
      <c r="Q25" s="70">
        <f t="shared" si="1"/>
        <v>10</v>
      </c>
      <c r="R25" s="80">
        <f t="shared" si="3"/>
        <v>-5</v>
      </c>
      <c r="S25" s="81">
        <v>2</v>
      </c>
      <c r="T25" s="81">
        <v>9</v>
      </c>
      <c r="U25" s="71">
        <f t="shared" si="4"/>
        <v>-7</v>
      </c>
      <c r="V25" s="203"/>
      <c r="W25" s="72">
        <f>'９月'!D25</f>
        <v>4194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P11" sqref="P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39" t="s">
        <v>21</v>
      </c>
      <c r="C1" s="239"/>
      <c r="D1" s="239"/>
      <c r="E1" s="239"/>
      <c r="F1" s="76"/>
      <c r="G1" s="3"/>
    </row>
    <row r="2" spans="1:24" ht="22.5" customHeight="1" thickBot="1" x14ac:dyDescent="0.2">
      <c r="B2" s="240" t="s">
        <v>94</v>
      </c>
      <c r="C2" s="240"/>
      <c r="D2" s="240"/>
      <c r="E2" s="240"/>
      <c r="F2" s="2"/>
      <c r="G2" s="2"/>
      <c r="K2" s="233" t="s">
        <v>86</v>
      </c>
      <c r="L2" s="233"/>
      <c r="M2" s="233"/>
      <c r="O2" s="233" t="s">
        <v>22</v>
      </c>
      <c r="P2" s="233"/>
      <c r="Q2" s="233"/>
      <c r="R2" s="233"/>
      <c r="S2" s="10">
        <f>B6/F6</f>
        <v>2.2014206935227589</v>
      </c>
      <c r="T2" t="s">
        <v>23</v>
      </c>
      <c r="V2" t="s">
        <v>54</v>
      </c>
    </row>
    <row r="3" spans="1:24" ht="22.5" customHeight="1" x14ac:dyDescent="0.15">
      <c r="A3" s="254"/>
      <c r="B3" s="236" t="s">
        <v>58</v>
      </c>
      <c r="C3" s="241" t="s">
        <v>59</v>
      </c>
      <c r="D3" s="242"/>
      <c r="E3" s="257" t="s">
        <v>78</v>
      </c>
      <c r="F3" s="247" t="s">
        <v>53</v>
      </c>
      <c r="G3" s="247" t="s">
        <v>79</v>
      </c>
      <c r="H3" s="252" t="s">
        <v>76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 t="s">
        <v>77</v>
      </c>
      <c r="T3" s="252"/>
      <c r="U3" s="253"/>
      <c r="V3" s="197"/>
      <c r="W3" s="204" t="s">
        <v>55</v>
      </c>
      <c r="X3" s="205"/>
    </row>
    <row r="4" spans="1:24" ht="22.5" customHeight="1" x14ac:dyDescent="0.15">
      <c r="A4" s="255"/>
      <c r="B4" s="237"/>
      <c r="C4" s="243"/>
      <c r="D4" s="244"/>
      <c r="E4" s="258"/>
      <c r="F4" s="248"/>
      <c r="G4" s="248"/>
      <c r="H4" s="234" t="s">
        <v>75</v>
      </c>
      <c r="I4" s="234"/>
      <c r="J4" s="234"/>
      <c r="K4" s="234"/>
      <c r="L4" s="234" t="s">
        <v>16</v>
      </c>
      <c r="M4" s="234" t="s">
        <v>74</v>
      </c>
      <c r="N4" s="234"/>
      <c r="O4" s="234"/>
      <c r="P4" s="234"/>
      <c r="Q4" s="234" t="s">
        <v>16</v>
      </c>
      <c r="R4" s="258" t="s">
        <v>20</v>
      </c>
      <c r="S4" s="234" t="s">
        <v>17</v>
      </c>
      <c r="T4" s="234" t="s">
        <v>18</v>
      </c>
      <c r="U4" s="250" t="s">
        <v>19</v>
      </c>
      <c r="V4" s="198"/>
      <c r="W4" s="206" t="s">
        <v>58</v>
      </c>
      <c r="X4" s="208" t="s">
        <v>53</v>
      </c>
    </row>
    <row r="5" spans="1:24" ht="22.5" customHeight="1" thickBot="1" x14ac:dyDescent="0.2">
      <c r="A5" s="256"/>
      <c r="B5" s="238"/>
      <c r="C5" s="245"/>
      <c r="D5" s="246"/>
      <c r="E5" s="259"/>
      <c r="F5" s="249"/>
      <c r="G5" s="249"/>
      <c r="H5" s="115" t="s">
        <v>12</v>
      </c>
      <c r="I5" s="115" t="s">
        <v>13</v>
      </c>
      <c r="J5" s="115" t="s">
        <v>14</v>
      </c>
      <c r="K5" s="115" t="s">
        <v>15</v>
      </c>
      <c r="L5" s="235"/>
      <c r="M5" s="115" t="s">
        <v>12</v>
      </c>
      <c r="N5" s="115" t="s">
        <v>13</v>
      </c>
      <c r="O5" s="115" t="s">
        <v>14</v>
      </c>
      <c r="P5" s="115" t="s">
        <v>15</v>
      </c>
      <c r="Q5" s="235"/>
      <c r="R5" s="235"/>
      <c r="S5" s="235"/>
      <c r="T5" s="235"/>
      <c r="U5" s="251"/>
      <c r="V5" s="199"/>
      <c r="W5" s="207"/>
      <c r="X5" s="209"/>
    </row>
    <row r="6" spans="1:24" ht="22.5" customHeight="1" x14ac:dyDescent="0.15">
      <c r="A6" s="223" t="s">
        <v>0</v>
      </c>
      <c r="B6" s="220">
        <f>SUM(D6+D7)</f>
        <v>47106</v>
      </c>
      <c r="C6" s="57" t="s">
        <v>10</v>
      </c>
      <c r="D6" s="108">
        <f>SUMIF(C8:C44,"男",D8:D44)</f>
        <v>22188</v>
      </c>
      <c r="E6" s="78">
        <f>H6+I6+J6+K6-M6-N6-O6-P6+S6-T6</f>
        <v>-26</v>
      </c>
      <c r="F6" s="228">
        <f>X6+G6</f>
        <v>21398</v>
      </c>
      <c r="G6" s="228">
        <f>SUM(G8:G25)</f>
        <v>-14</v>
      </c>
      <c r="H6" s="82">
        <f>SUMIF(C8:C44,"男",H8:H44)</f>
        <v>63</v>
      </c>
      <c r="I6" s="82">
        <f>SUMIF(C8:C44,"男",I8:I44)</f>
        <v>20</v>
      </c>
      <c r="J6" s="82">
        <f>SUMIF(C8:C44,"男",J8:J44)</f>
        <v>27</v>
      </c>
      <c r="K6" s="82">
        <f>SUMIF(C8:C44,"男",K8:K44)</f>
        <v>1</v>
      </c>
      <c r="L6" s="82">
        <f>SUM(I6:K6)</f>
        <v>48</v>
      </c>
      <c r="M6" s="82">
        <f>SUMIF(C8:C44,"男",M8:M44)</f>
        <v>63</v>
      </c>
      <c r="N6" s="82">
        <f>SUMIF(C8:C44,"男",N8:N44)</f>
        <v>26</v>
      </c>
      <c r="O6" s="82">
        <f>SUMIF(C8:C44,"男",O8:O44)</f>
        <v>24</v>
      </c>
      <c r="P6" s="82">
        <f>SUMIF(C8:C44,"男",P8:P44)</f>
        <v>0</v>
      </c>
      <c r="Q6" s="82">
        <f>SUM(N6:P6)</f>
        <v>50</v>
      </c>
      <c r="R6" s="82">
        <f>SUM(L6-Q6)</f>
        <v>-2</v>
      </c>
      <c r="S6" s="82">
        <f>SUMIF(C8:C44,"男",S8:S44)</f>
        <v>7</v>
      </c>
      <c r="T6" s="82">
        <f>SUMIF(C8:C44,"男",T8:T44)</f>
        <v>31</v>
      </c>
      <c r="U6" s="58">
        <f>SUM(S6-T6)</f>
        <v>-24</v>
      </c>
      <c r="V6" s="200" t="s">
        <v>0</v>
      </c>
      <c r="W6" s="59">
        <f>SUMIF(C8:C25,"男",W8:W25)</f>
        <v>22214</v>
      </c>
      <c r="X6" s="210">
        <f>SUM(X8:X25)</f>
        <v>21412</v>
      </c>
    </row>
    <row r="7" spans="1:24" ht="22.5" customHeight="1" x14ac:dyDescent="0.15">
      <c r="A7" s="224"/>
      <c r="B7" s="221"/>
      <c r="C7" s="60" t="s">
        <v>11</v>
      </c>
      <c r="D7" s="109">
        <f>SUMIF(C8:C45,"女",D8:D45)</f>
        <v>24918</v>
      </c>
      <c r="E7" s="78">
        <f>H7+I7+J7+K7-M7-N7-O7-P7+S7-T7</f>
        <v>-34</v>
      </c>
      <c r="F7" s="229"/>
      <c r="G7" s="229"/>
      <c r="H7" s="83">
        <f>SUMIF(C8:C45,"女",H8:H45)</f>
        <v>70</v>
      </c>
      <c r="I7" s="83">
        <f>SUMIF(C8:C45,"女",I8:I45)</f>
        <v>12</v>
      </c>
      <c r="J7" s="83">
        <f>SUMIF(C8:C45,"女",J8:J45)</f>
        <v>26</v>
      </c>
      <c r="K7" s="83">
        <f>SUMIF(C8:C45,"女",K8:K45)</f>
        <v>2</v>
      </c>
      <c r="L7" s="83">
        <f t="shared" ref="L7:L25" si="0">SUM(I7:K7)</f>
        <v>40</v>
      </c>
      <c r="M7" s="83">
        <f>SUMIF(C8:C45,"女",M8:M45)</f>
        <v>70</v>
      </c>
      <c r="N7" s="83">
        <f>SUMIF(C8:C45,"女",N8:N45)</f>
        <v>15</v>
      </c>
      <c r="O7" s="83">
        <f>SUMIF(C8:C45,"女",O8:O45)</f>
        <v>23</v>
      </c>
      <c r="P7" s="83">
        <f>SUMIF(C8:C45,"女",P8:P45)</f>
        <v>1</v>
      </c>
      <c r="Q7" s="83">
        <f t="shared" ref="Q7:Q25" si="1">SUM(N7:P7)</f>
        <v>39</v>
      </c>
      <c r="R7" s="78">
        <f>SUM(L7-Q7)</f>
        <v>1</v>
      </c>
      <c r="S7" s="78">
        <f>SUMIF(C8:C45,"女",S8:S45)</f>
        <v>11</v>
      </c>
      <c r="T7" s="78">
        <f>SUMIF(C8:C44,"女",T8:T45)</f>
        <v>46</v>
      </c>
      <c r="U7" s="61">
        <f>SUM(S7-T7)</f>
        <v>-35</v>
      </c>
      <c r="V7" s="201"/>
      <c r="W7" s="62">
        <f>SUMIF(C8:C25,"女",W8:W25)</f>
        <v>24952</v>
      </c>
      <c r="X7" s="211"/>
    </row>
    <row r="8" spans="1:24" ht="22.5" customHeight="1" x14ac:dyDescent="0.15">
      <c r="A8" s="225" t="s">
        <v>1</v>
      </c>
      <c r="B8" s="222">
        <f>SUM(D8+D9)</f>
        <v>5172</v>
      </c>
      <c r="C8" s="63" t="s">
        <v>10</v>
      </c>
      <c r="D8" s="110">
        <f>W8+E8</f>
        <v>2354</v>
      </c>
      <c r="E8" s="78">
        <f>H8+I8+J8+K8-M8-N8-O8-P8+S8-T8</f>
        <v>3</v>
      </c>
      <c r="F8" s="230">
        <f>X8+G8</f>
        <v>2214</v>
      </c>
      <c r="G8" s="227">
        <v>0</v>
      </c>
      <c r="H8" s="84">
        <v>11</v>
      </c>
      <c r="I8" s="84">
        <v>2</v>
      </c>
      <c r="J8" s="84">
        <v>2</v>
      </c>
      <c r="K8" s="84">
        <v>0</v>
      </c>
      <c r="L8" s="78">
        <f t="shared" si="0"/>
        <v>4</v>
      </c>
      <c r="M8" s="84">
        <v>7</v>
      </c>
      <c r="N8" s="84">
        <v>2</v>
      </c>
      <c r="O8" s="84">
        <v>3</v>
      </c>
      <c r="P8" s="84">
        <v>0</v>
      </c>
      <c r="Q8" s="78">
        <f t="shared" si="1"/>
        <v>5</v>
      </c>
      <c r="R8" s="78">
        <f>SUM(L8-Q8)</f>
        <v>-1</v>
      </c>
      <c r="S8" s="84">
        <v>2</v>
      </c>
      <c r="T8" s="84">
        <v>2</v>
      </c>
      <c r="U8" s="65">
        <f>SUM(S8-T8)</f>
        <v>0</v>
      </c>
      <c r="V8" s="202" t="s">
        <v>1</v>
      </c>
      <c r="W8" s="66">
        <f>'１０月'!D8</f>
        <v>2351</v>
      </c>
      <c r="X8" s="213">
        <f>'１０月'!F8:F9</f>
        <v>2214</v>
      </c>
    </row>
    <row r="9" spans="1:24" ht="22.5" customHeight="1" x14ac:dyDescent="0.15">
      <c r="A9" s="216"/>
      <c r="B9" s="221"/>
      <c r="C9" s="60" t="s">
        <v>11</v>
      </c>
      <c r="D9" s="110">
        <f t="shared" ref="D9:D25" si="2">W9+E9</f>
        <v>2818</v>
      </c>
      <c r="E9" s="78">
        <f>H9+I9+J9+K9-M9-N9-O9-P9+S9-T9</f>
        <v>-4</v>
      </c>
      <c r="F9" s="218"/>
      <c r="G9" s="215"/>
      <c r="H9" s="79">
        <v>13</v>
      </c>
      <c r="I9" s="79">
        <v>1</v>
      </c>
      <c r="J9" s="79">
        <v>1</v>
      </c>
      <c r="K9" s="79">
        <v>0</v>
      </c>
      <c r="L9" s="83">
        <f t="shared" si="0"/>
        <v>2</v>
      </c>
      <c r="M9" s="79">
        <v>10</v>
      </c>
      <c r="N9" s="79">
        <v>1</v>
      </c>
      <c r="O9" s="79">
        <v>1</v>
      </c>
      <c r="P9" s="79">
        <v>0</v>
      </c>
      <c r="Q9" s="83">
        <f t="shared" si="1"/>
        <v>2</v>
      </c>
      <c r="R9" s="78">
        <f t="shared" ref="R9:R25" si="3">SUM(L9-Q9)</f>
        <v>0</v>
      </c>
      <c r="S9" s="79">
        <v>1</v>
      </c>
      <c r="T9" s="79">
        <v>8</v>
      </c>
      <c r="U9" s="65">
        <f t="shared" ref="U9:U25" si="4">SUM(S9-T9)</f>
        <v>-7</v>
      </c>
      <c r="V9" s="196"/>
      <c r="W9" s="66">
        <f>'１０月'!D9</f>
        <v>2822</v>
      </c>
      <c r="X9" s="260"/>
    </row>
    <row r="10" spans="1:24" ht="22.5" customHeight="1" x14ac:dyDescent="0.15">
      <c r="A10" s="216" t="s">
        <v>2</v>
      </c>
      <c r="B10" s="222">
        <f>SUM(D10+D11)</f>
        <v>17576</v>
      </c>
      <c r="C10" s="60" t="s">
        <v>10</v>
      </c>
      <c r="D10" s="110">
        <f t="shared" si="2"/>
        <v>8250</v>
      </c>
      <c r="E10" s="78">
        <f t="shared" ref="E10:E25" si="5">H10+I10+J10+K10-M10-N10-O10-P10+S10-T10</f>
        <v>-7</v>
      </c>
      <c r="F10" s="217">
        <f t="shared" ref="F10" si="6">X10+G10</f>
        <v>8063</v>
      </c>
      <c r="G10" s="215">
        <v>-8</v>
      </c>
      <c r="H10" s="79">
        <v>21</v>
      </c>
      <c r="I10" s="79">
        <v>8</v>
      </c>
      <c r="J10" s="79">
        <v>13</v>
      </c>
      <c r="K10" s="79">
        <v>0</v>
      </c>
      <c r="L10" s="83">
        <f t="shared" si="0"/>
        <v>21</v>
      </c>
      <c r="M10" s="79">
        <v>24</v>
      </c>
      <c r="N10" s="79">
        <v>13</v>
      </c>
      <c r="O10" s="79">
        <v>10</v>
      </c>
      <c r="P10" s="79">
        <v>0</v>
      </c>
      <c r="Q10" s="83">
        <f t="shared" si="1"/>
        <v>23</v>
      </c>
      <c r="R10" s="78">
        <f t="shared" si="3"/>
        <v>-2</v>
      </c>
      <c r="S10" s="79">
        <v>4</v>
      </c>
      <c r="T10" s="79">
        <v>6</v>
      </c>
      <c r="U10" s="65">
        <f t="shared" si="4"/>
        <v>-2</v>
      </c>
      <c r="V10" s="196" t="s">
        <v>2</v>
      </c>
      <c r="W10" s="66">
        <f>'１０月'!D10</f>
        <v>8257</v>
      </c>
      <c r="X10" s="213">
        <f>'１０月'!F10:F11</f>
        <v>8071</v>
      </c>
    </row>
    <row r="11" spans="1:24" ht="22.5" customHeight="1" x14ac:dyDescent="0.15">
      <c r="A11" s="216"/>
      <c r="B11" s="221"/>
      <c r="C11" s="60" t="s">
        <v>11</v>
      </c>
      <c r="D11" s="110">
        <f t="shared" si="2"/>
        <v>9326</v>
      </c>
      <c r="E11" s="78">
        <f t="shared" si="5"/>
        <v>-1</v>
      </c>
      <c r="F11" s="218"/>
      <c r="G11" s="215"/>
      <c r="H11" s="79">
        <v>34</v>
      </c>
      <c r="I11" s="79">
        <v>9</v>
      </c>
      <c r="J11" s="79">
        <v>6</v>
      </c>
      <c r="K11" s="79">
        <v>2</v>
      </c>
      <c r="L11" s="83">
        <f t="shared" si="0"/>
        <v>17</v>
      </c>
      <c r="M11" s="79">
        <v>29</v>
      </c>
      <c r="N11" s="79">
        <v>6</v>
      </c>
      <c r="O11" s="79">
        <v>12</v>
      </c>
      <c r="P11" s="79">
        <v>0</v>
      </c>
      <c r="Q11" s="83">
        <f t="shared" si="1"/>
        <v>18</v>
      </c>
      <c r="R11" s="78">
        <f t="shared" si="3"/>
        <v>-1</v>
      </c>
      <c r="S11" s="79">
        <v>8</v>
      </c>
      <c r="T11" s="79">
        <v>13</v>
      </c>
      <c r="U11" s="65">
        <f t="shared" si="4"/>
        <v>-5</v>
      </c>
      <c r="V11" s="196"/>
      <c r="W11" s="66">
        <f>'１０月'!D11</f>
        <v>9327</v>
      </c>
      <c r="X11" s="260"/>
    </row>
    <row r="12" spans="1:24" ht="22.5" customHeight="1" x14ac:dyDescent="0.15">
      <c r="A12" s="216" t="s">
        <v>3</v>
      </c>
      <c r="B12" s="222">
        <f>SUM(D12+D13)</f>
        <v>4277</v>
      </c>
      <c r="C12" s="60" t="s">
        <v>10</v>
      </c>
      <c r="D12" s="110">
        <f t="shared" si="2"/>
        <v>1979</v>
      </c>
      <c r="E12" s="78">
        <f t="shared" si="5"/>
        <v>-5</v>
      </c>
      <c r="F12" s="217">
        <f t="shared" ref="F12" si="7">X12+G12</f>
        <v>2232</v>
      </c>
      <c r="G12" s="215">
        <v>-2</v>
      </c>
      <c r="H12" s="79">
        <v>8</v>
      </c>
      <c r="I12" s="79">
        <v>4</v>
      </c>
      <c r="J12" s="79">
        <v>3</v>
      </c>
      <c r="K12" s="79">
        <v>1</v>
      </c>
      <c r="L12" s="83">
        <f t="shared" si="0"/>
        <v>8</v>
      </c>
      <c r="M12" s="79">
        <v>8</v>
      </c>
      <c r="N12" s="79">
        <v>3</v>
      </c>
      <c r="O12" s="79">
        <v>5</v>
      </c>
      <c r="P12" s="79">
        <v>0</v>
      </c>
      <c r="Q12" s="83">
        <f t="shared" si="1"/>
        <v>8</v>
      </c>
      <c r="R12" s="78">
        <f t="shared" si="3"/>
        <v>0</v>
      </c>
      <c r="S12" s="79">
        <v>1</v>
      </c>
      <c r="T12" s="79">
        <v>6</v>
      </c>
      <c r="U12" s="65">
        <f t="shared" si="4"/>
        <v>-5</v>
      </c>
      <c r="V12" s="196" t="s">
        <v>3</v>
      </c>
      <c r="W12" s="66">
        <f>'１０月'!D12</f>
        <v>1984</v>
      </c>
      <c r="X12" s="213">
        <f>'１０月'!F12:F13</f>
        <v>2234</v>
      </c>
    </row>
    <row r="13" spans="1:24" ht="22.5" customHeight="1" x14ac:dyDescent="0.15">
      <c r="A13" s="216"/>
      <c r="B13" s="221"/>
      <c r="C13" s="60" t="s">
        <v>11</v>
      </c>
      <c r="D13" s="110">
        <f t="shared" si="2"/>
        <v>2298</v>
      </c>
      <c r="E13" s="78">
        <f t="shared" si="5"/>
        <v>-2</v>
      </c>
      <c r="F13" s="218"/>
      <c r="G13" s="215"/>
      <c r="H13" s="79">
        <v>9</v>
      </c>
      <c r="I13" s="79">
        <v>1</v>
      </c>
      <c r="J13" s="79">
        <v>1</v>
      </c>
      <c r="K13" s="79">
        <v>0</v>
      </c>
      <c r="L13" s="83">
        <f t="shared" si="0"/>
        <v>2</v>
      </c>
      <c r="M13" s="79">
        <v>7</v>
      </c>
      <c r="N13" s="79">
        <v>2</v>
      </c>
      <c r="O13" s="79">
        <v>1</v>
      </c>
      <c r="P13" s="79">
        <v>0</v>
      </c>
      <c r="Q13" s="83">
        <f t="shared" si="1"/>
        <v>3</v>
      </c>
      <c r="R13" s="78">
        <f t="shared" si="3"/>
        <v>-1</v>
      </c>
      <c r="S13" s="79">
        <v>2</v>
      </c>
      <c r="T13" s="79">
        <v>5</v>
      </c>
      <c r="U13" s="65">
        <f t="shared" si="4"/>
        <v>-3</v>
      </c>
      <c r="V13" s="196"/>
      <c r="W13" s="66">
        <f>'１０月'!D13</f>
        <v>2300</v>
      </c>
      <c r="X13" s="260"/>
    </row>
    <row r="14" spans="1:24" ht="22.5" customHeight="1" x14ac:dyDescent="0.15">
      <c r="A14" s="216" t="s">
        <v>4</v>
      </c>
      <c r="B14" s="222">
        <f>SUM(D14+D15)</f>
        <v>4438</v>
      </c>
      <c r="C14" s="60" t="s">
        <v>10</v>
      </c>
      <c r="D14" s="110">
        <f t="shared" si="2"/>
        <v>2148</v>
      </c>
      <c r="E14" s="78">
        <f t="shared" si="5"/>
        <v>1</v>
      </c>
      <c r="F14" s="217">
        <f t="shared" ref="F14" si="8">X14+G14</f>
        <v>1712</v>
      </c>
      <c r="G14" s="215">
        <v>-1</v>
      </c>
      <c r="H14" s="79">
        <v>1</v>
      </c>
      <c r="I14" s="79">
        <v>2</v>
      </c>
      <c r="J14" s="79">
        <v>4</v>
      </c>
      <c r="K14" s="79">
        <v>0</v>
      </c>
      <c r="L14" s="83">
        <f t="shared" si="0"/>
        <v>6</v>
      </c>
      <c r="M14" s="79">
        <v>1</v>
      </c>
      <c r="N14" s="79">
        <v>1</v>
      </c>
      <c r="O14" s="79">
        <v>1</v>
      </c>
      <c r="P14" s="79">
        <v>0</v>
      </c>
      <c r="Q14" s="83">
        <f t="shared" si="1"/>
        <v>2</v>
      </c>
      <c r="R14" s="78">
        <f t="shared" si="3"/>
        <v>4</v>
      </c>
      <c r="S14" s="79">
        <v>0</v>
      </c>
      <c r="T14" s="79">
        <v>3</v>
      </c>
      <c r="U14" s="65">
        <f t="shared" si="4"/>
        <v>-3</v>
      </c>
      <c r="V14" s="196" t="s">
        <v>4</v>
      </c>
      <c r="W14" s="66">
        <f>'１０月'!D14</f>
        <v>2147</v>
      </c>
      <c r="X14" s="213">
        <f>'１０月'!F14:F15</f>
        <v>1713</v>
      </c>
    </row>
    <row r="15" spans="1:24" ht="22.5" customHeight="1" x14ac:dyDescent="0.15">
      <c r="A15" s="216"/>
      <c r="B15" s="221"/>
      <c r="C15" s="60" t="s">
        <v>11</v>
      </c>
      <c r="D15" s="110">
        <f t="shared" si="2"/>
        <v>2290</v>
      </c>
      <c r="E15" s="78">
        <f t="shared" si="5"/>
        <v>-12</v>
      </c>
      <c r="F15" s="218"/>
      <c r="G15" s="215"/>
      <c r="H15" s="79">
        <v>0</v>
      </c>
      <c r="I15" s="79">
        <v>0</v>
      </c>
      <c r="J15" s="79">
        <v>2</v>
      </c>
      <c r="K15" s="79">
        <v>0</v>
      </c>
      <c r="L15" s="83">
        <f t="shared" si="0"/>
        <v>2</v>
      </c>
      <c r="M15" s="79">
        <v>4</v>
      </c>
      <c r="N15" s="79">
        <v>1</v>
      </c>
      <c r="O15" s="79">
        <v>2</v>
      </c>
      <c r="P15" s="79">
        <v>0</v>
      </c>
      <c r="Q15" s="83">
        <f t="shared" si="1"/>
        <v>3</v>
      </c>
      <c r="R15" s="78">
        <f t="shared" si="3"/>
        <v>-1</v>
      </c>
      <c r="S15" s="79">
        <v>0</v>
      </c>
      <c r="T15" s="79">
        <v>7</v>
      </c>
      <c r="U15" s="65">
        <f t="shared" si="4"/>
        <v>-7</v>
      </c>
      <c r="V15" s="196"/>
      <c r="W15" s="66">
        <f>'１０月'!D15</f>
        <v>2302</v>
      </c>
      <c r="X15" s="260"/>
    </row>
    <row r="16" spans="1:24" ht="22.5" customHeight="1" x14ac:dyDescent="0.15">
      <c r="A16" s="216" t="s">
        <v>5</v>
      </c>
      <c r="B16" s="222">
        <f>SUM(D16+D17)</f>
        <v>2607</v>
      </c>
      <c r="C16" s="60" t="s">
        <v>10</v>
      </c>
      <c r="D16" s="110">
        <f t="shared" si="2"/>
        <v>1276</v>
      </c>
      <c r="E16" s="78">
        <f t="shared" si="5"/>
        <v>4</v>
      </c>
      <c r="F16" s="217">
        <f t="shared" ref="F16" si="9">X16+G16</f>
        <v>1338</v>
      </c>
      <c r="G16" s="215">
        <v>6</v>
      </c>
      <c r="H16" s="79">
        <v>3</v>
      </c>
      <c r="I16" s="79">
        <v>1</v>
      </c>
      <c r="J16" s="79">
        <v>5</v>
      </c>
      <c r="K16" s="79">
        <v>0</v>
      </c>
      <c r="L16" s="83">
        <f t="shared" si="0"/>
        <v>6</v>
      </c>
      <c r="M16" s="79">
        <v>0</v>
      </c>
      <c r="N16" s="79">
        <v>2</v>
      </c>
      <c r="O16" s="79">
        <v>0</v>
      </c>
      <c r="P16" s="79">
        <v>0</v>
      </c>
      <c r="Q16" s="83">
        <f t="shared" si="1"/>
        <v>2</v>
      </c>
      <c r="R16" s="78">
        <f t="shared" si="3"/>
        <v>4</v>
      </c>
      <c r="S16" s="79">
        <v>0</v>
      </c>
      <c r="T16" s="79">
        <v>3</v>
      </c>
      <c r="U16" s="65">
        <f t="shared" si="4"/>
        <v>-3</v>
      </c>
      <c r="V16" s="196" t="s">
        <v>5</v>
      </c>
      <c r="W16" s="66">
        <f>'１０月'!D16</f>
        <v>1272</v>
      </c>
      <c r="X16" s="213">
        <f>'１０月'!F16:F17</f>
        <v>1332</v>
      </c>
    </row>
    <row r="17" spans="1:24" ht="22.5" customHeight="1" x14ac:dyDescent="0.15">
      <c r="A17" s="216"/>
      <c r="B17" s="221"/>
      <c r="C17" s="60" t="s">
        <v>11</v>
      </c>
      <c r="D17" s="110">
        <f t="shared" si="2"/>
        <v>1331</v>
      </c>
      <c r="E17" s="78">
        <f t="shared" si="5"/>
        <v>-4</v>
      </c>
      <c r="F17" s="218"/>
      <c r="G17" s="215"/>
      <c r="H17" s="79">
        <v>0</v>
      </c>
      <c r="I17" s="79">
        <v>1</v>
      </c>
      <c r="J17" s="79">
        <v>0</v>
      </c>
      <c r="K17" s="79">
        <v>0</v>
      </c>
      <c r="L17" s="83">
        <f t="shared" si="0"/>
        <v>1</v>
      </c>
      <c r="M17" s="79">
        <v>0</v>
      </c>
      <c r="N17" s="79">
        <v>2</v>
      </c>
      <c r="O17" s="79">
        <v>0</v>
      </c>
      <c r="P17" s="79">
        <v>0</v>
      </c>
      <c r="Q17" s="83">
        <f t="shared" si="1"/>
        <v>2</v>
      </c>
      <c r="R17" s="78">
        <f t="shared" si="3"/>
        <v>-1</v>
      </c>
      <c r="S17" s="79">
        <v>0</v>
      </c>
      <c r="T17" s="79">
        <v>3</v>
      </c>
      <c r="U17" s="65">
        <f t="shared" si="4"/>
        <v>-3</v>
      </c>
      <c r="V17" s="196"/>
      <c r="W17" s="66">
        <f>'１０月'!D17</f>
        <v>1335</v>
      </c>
      <c r="X17" s="260"/>
    </row>
    <row r="18" spans="1:24" ht="22.5" customHeight="1" x14ac:dyDescent="0.15">
      <c r="A18" s="216" t="s">
        <v>6</v>
      </c>
      <c r="B18" s="222">
        <f>SUM(D18+D19)</f>
        <v>626</v>
      </c>
      <c r="C18" s="60" t="s">
        <v>10</v>
      </c>
      <c r="D18" s="110">
        <f t="shared" si="2"/>
        <v>313</v>
      </c>
      <c r="E18" s="78">
        <f t="shared" si="5"/>
        <v>-2</v>
      </c>
      <c r="F18" s="217">
        <f t="shared" ref="F18" si="10">X18+G18</f>
        <v>323</v>
      </c>
      <c r="G18" s="215">
        <v>2</v>
      </c>
      <c r="H18" s="79">
        <v>0</v>
      </c>
      <c r="I18" s="79">
        <v>1</v>
      </c>
      <c r="J18" s="79">
        <v>0</v>
      </c>
      <c r="K18" s="79">
        <v>0</v>
      </c>
      <c r="L18" s="83">
        <f t="shared" si="0"/>
        <v>1</v>
      </c>
      <c r="M18" s="79">
        <v>0</v>
      </c>
      <c r="N18" s="79">
        <v>0</v>
      </c>
      <c r="O18" s="79">
        <v>2</v>
      </c>
      <c r="P18" s="79">
        <v>0</v>
      </c>
      <c r="Q18" s="83">
        <f t="shared" si="1"/>
        <v>2</v>
      </c>
      <c r="R18" s="78">
        <f t="shared" si="3"/>
        <v>-1</v>
      </c>
      <c r="S18" s="79">
        <v>0</v>
      </c>
      <c r="T18" s="79">
        <v>1</v>
      </c>
      <c r="U18" s="65">
        <f t="shared" si="4"/>
        <v>-1</v>
      </c>
      <c r="V18" s="196" t="s">
        <v>6</v>
      </c>
      <c r="W18" s="66">
        <f>'１０月'!D18</f>
        <v>315</v>
      </c>
      <c r="X18" s="213">
        <f>'１０月'!F18:F19</f>
        <v>321</v>
      </c>
    </row>
    <row r="19" spans="1:24" ht="22.5" customHeight="1" x14ac:dyDescent="0.15">
      <c r="A19" s="216"/>
      <c r="B19" s="221"/>
      <c r="C19" s="60" t="s">
        <v>11</v>
      </c>
      <c r="D19" s="110">
        <f t="shared" si="2"/>
        <v>313</v>
      </c>
      <c r="E19" s="78">
        <f t="shared" si="5"/>
        <v>-1</v>
      </c>
      <c r="F19" s="218"/>
      <c r="G19" s="215"/>
      <c r="H19" s="79">
        <v>0</v>
      </c>
      <c r="I19" s="79">
        <v>0</v>
      </c>
      <c r="J19" s="79">
        <v>2</v>
      </c>
      <c r="K19" s="79">
        <v>0</v>
      </c>
      <c r="L19" s="83">
        <f t="shared" si="0"/>
        <v>2</v>
      </c>
      <c r="M19" s="79">
        <v>0</v>
      </c>
      <c r="N19" s="79">
        <v>0</v>
      </c>
      <c r="O19" s="79">
        <v>3</v>
      </c>
      <c r="P19" s="79">
        <v>0</v>
      </c>
      <c r="Q19" s="83">
        <f t="shared" si="1"/>
        <v>3</v>
      </c>
      <c r="R19" s="78">
        <f t="shared" si="3"/>
        <v>-1</v>
      </c>
      <c r="S19" s="79">
        <v>0</v>
      </c>
      <c r="T19" s="79">
        <v>0</v>
      </c>
      <c r="U19" s="65">
        <f t="shared" si="4"/>
        <v>0</v>
      </c>
      <c r="V19" s="196"/>
      <c r="W19" s="66">
        <f>'１０月'!D19</f>
        <v>314</v>
      </c>
      <c r="X19" s="260"/>
    </row>
    <row r="20" spans="1:24" ht="22.5" customHeight="1" x14ac:dyDescent="0.15">
      <c r="A20" s="216" t="s">
        <v>7</v>
      </c>
      <c r="B20" s="222">
        <f>SUM(D20+D21)</f>
        <v>713</v>
      </c>
      <c r="C20" s="60" t="s">
        <v>10</v>
      </c>
      <c r="D20" s="110">
        <f t="shared" si="2"/>
        <v>326</v>
      </c>
      <c r="E20" s="78">
        <f t="shared" si="5"/>
        <v>-1</v>
      </c>
      <c r="F20" s="217">
        <f t="shared" ref="F20" si="11">X20+G20</f>
        <v>372</v>
      </c>
      <c r="G20" s="215">
        <v>-3</v>
      </c>
      <c r="H20" s="79">
        <v>1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2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0</v>
      </c>
      <c r="S20" s="79">
        <v>0</v>
      </c>
      <c r="T20" s="79">
        <v>0</v>
      </c>
      <c r="U20" s="65">
        <f t="shared" si="4"/>
        <v>0</v>
      </c>
      <c r="V20" s="196" t="s">
        <v>7</v>
      </c>
      <c r="W20" s="66">
        <f>'１０月'!D20</f>
        <v>327</v>
      </c>
      <c r="X20" s="213">
        <f>'１０月'!F20:F21</f>
        <v>375</v>
      </c>
    </row>
    <row r="21" spans="1:24" ht="22.5" customHeight="1" x14ac:dyDescent="0.15">
      <c r="A21" s="216"/>
      <c r="B21" s="221"/>
      <c r="C21" s="60" t="s">
        <v>11</v>
      </c>
      <c r="D21" s="110">
        <f t="shared" si="2"/>
        <v>387</v>
      </c>
      <c r="E21" s="78">
        <f t="shared" si="5"/>
        <v>-3</v>
      </c>
      <c r="F21" s="218"/>
      <c r="G21" s="215"/>
      <c r="H21" s="79">
        <v>0</v>
      </c>
      <c r="I21" s="79">
        <v>0</v>
      </c>
      <c r="J21" s="79">
        <v>1</v>
      </c>
      <c r="K21" s="79">
        <v>0</v>
      </c>
      <c r="L21" s="83">
        <f t="shared" si="0"/>
        <v>1</v>
      </c>
      <c r="M21" s="79">
        <v>2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1</v>
      </c>
      <c r="S21" s="79">
        <v>0</v>
      </c>
      <c r="T21" s="79">
        <v>2</v>
      </c>
      <c r="U21" s="65">
        <f t="shared" si="4"/>
        <v>-2</v>
      </c>
      <c r="V21" s="196"/>
      <c r="W21" s="66">
        <f>'１０月'!D21</f>
        <v>390</v>
      </c>
      <c r="X21" s="260"/>
    </row>
    <row r="22" spans="1:24" ht="22.5" customHeight="1" x14ac:dyDescent="0.15">
      <c r="A22" s="216" t="s">
        <v>8</v>
      </c>
      <c r="B22" s="222">
        <f>SUM(D22+D23)</f>
        <v>3645</v>
      </c>
      <c r="C22" s="60" t="s">
        <v>10</v>
      </c>
      <c r="D22" s="110">
        <f t="shared" si="2"/>
        <v>1666</v>
      </c>
      <c r="E22" s="78">
        <f t="shared" si="5"/>
        <v>-2</v>
      </c>
      <c r="F22" s="217">
        <f t="shared" ref="F22" si="12">X22+G22</f>
        <v>1523</v>
      </c>
      <c r="G22" s="215">
        <v>7</v>
      </c>
      <c r="H22" s="79">
        <v>4</v>
      </c>
      <c r="I22" s="79">
        <v>0</v>
      </c>
      <c r="J22" s="79">
        <v>0</v>
      </c>
      <c r="K22" s="79">
        <v>0</v>
      </c>
      <c r="L22" s="83">
        <f t="shared" si="0"/>
        <v>0</v>
      </c>
      <c r="M22" s="79">
        <v>1</v>
      </c>
      <c r="N22" s="79">
        <v>3</v>
      </c>
      <c r="O22" s="79">
        <v>0</v>
      </c>
      <c r="P22" s="79">
        <v>0</v>
      </c>
      <c r="Q22" s="83">
        <f t="shared" si="1"/>
        <v>3</v>
      </c>
      <c r="R22" s="78">
        <f t="shared" si="3"/>
        <v>-3</v>
      </c>
      <c r="S22" s="79">
        <v>0</v>
      </c>
      <c r="T22" s="79">
        <v>2</v>
      </c>
      <c r="U22" s="65">
        <f t="shared" si="4"/>
        <v>-2</v>
      </c>
      <c r="V22" s="196" t="s">
        <v>8</v>
      </c>
      <c r="W22" s="66">
        <f>'１０月'!D22</f>
        <v>1668</v>
      </c>
      <c r="X22" s="213">
        <f>'１０月'!F22:F23</f>
        <v>1516</v>
      </c>
    </row>
    <row r="23" spans="1:24" ht="22.5" customHeight="1" x14ac:dyDescent="0.15">
      <c r="A23" s="216"/>
      <c r="B23" s="221"/>
      <c r="C23" s="60" t="s">
        <v>11</v>
      </c>
      <c r="D23" s="110">
        <f t="shared" si="2"/>
        <v>1979</v>
      </c>
      <c r="E23" s="78">
        <f t="shared" si="5"/>
        <v>4</v>
      </c>
      <c r="F23" s="218"/>
      <c r="G23" s="215"/>
      <c r="H23" s="79">
        <v>3</v>
      </c>
      <c r="I23" s="79">
        <v>0</v>
      </c>
      <c r="J23" s="79">
        <v>11</v>
      </c>
      <c r="K23" s="79">
        <v>0</v>
      </c>
      <c r="L23" s="83">
        <f t="shared" si="0"/>
        <v>11</v>
      </c>
      <c r="M23" s="79">
        <v>4</v>
      </c>
      <c r="N23" s="79">
        <v>2</v>
      </c>
      <c r="O23" s="79">
        <v>1</v>
      </c>
      <c r="P23" s="79">
        <v>0</v>
      </c>
      <c r="Q23" s="83">
        <f t="shared" si="1"/>
        <v>3</v>
      </c>
      <c r="R23" s="78">
        <f t="shared" si="3"/>
        <v>8</v>
      </c>
      <c r="S23" s="79">
        <v>0</v>
      </c>
      <c r="T23" s="79">
        <v>3</v>
      </c>
      <c r="U23" s="65">
        <f t="shared" si="4"/>
        <v>-3</v>
      </c>
      <c r="V23" s="196"/>
      <c r="W23" s="66">
        <f>'１０月'!D23</f>
        <v>1975</v>
      </c>
      <c r="X23" s="260"/>
    </row>
    <row r="24" spans="1:24" ht="22.5" customHeight="1" x14ac:dyDescent="0.15">
      <c r="A24" s="216" t="s">
        <v>9</v>
      </c>
      <c r="B24" s="222">
        <f>SUM(D24+D25)</f>
        <v>8052</v>
      </c>
      <c r="C24" s="60" t="s">
        <v>10</v>
      </c>
      <c r="D24" s="110">
        <f t="shared" si="2"/>
        <v>3876</v>
      </c>
      <c r="E24" s="78">
        <f t="shared" si="5"/>
        <v>-17</v>
      </c>
      <c r="F24" s="217">
        <f t="shared" ref="F24" si="13">X24+G24</f>
        <v>3621</v>
      </c>
      <c r="G24" s="215">
        <v>-15</v>
      </c>
      <c r="H24" s="79">
        <v>14</v>
      </c>
      <c r="I24" s="79">
        <v>2</v>
      </c>
      <c r="J24" s="79">
        <v>0</v>
      </c>
      <c r="K24" s="79">
        <v>0</v>
      </c>
      <c r="L24" s="83">
        <f t="shared" si="0"/>
        <v>2</v>
      </c>
      <c r="M24" s="79">
        <v>20</v>
      </c>
      <c r="N24" s="79">
        <v>2</v>
      </c>
      <c r="O24" s="79">
        <v>3</v>
      </c>
      <c r="P24" s="79">
        <v>0</v>
      </c>
      <c r="Q24" s="83">
        <f t="shared" si="1"/>
        <v>5</v>
      </c>
      <c r="R24" s="78">
        <f t="shared" si="3"/>
        <v>-3</v>
      </c>
      <c r="S24" s="79">
        <v>0</v>
      </c>
      <c r="T24" s="79">
        <v>8</v>
      </c>
      <c r="U24" s="65">
        <f t="shared" si="4"/>
        <v>-8</v>
      </c>
      <c r="V24" s="196" t="s">
        <v>9</v>
      </c>
      <c r="W24" s="66">
        <f>'１０月'!D24</f>
        <v>3893</v>
      </c>
      <c r="X24" s="260">
        <f>'１０月'!F24:F25</f>
        <v>3636</v>
      </c>
    </row>
    <row r="25" spans="1:24" ht="22.5" customHeight="1" thickBot="1" x14ac:dyDescent="0.2">
      <c r="A25" s="219"/>
      <c r="B25" s="226"/>
      <c r="C25" s="68" t="s">
        <v>11</v>
      </c>
      <c r="D25" s="111">
        <f t="shared" si="2"/>
        <v>4176</v>
      </c>
      <c r="E25" s="80">
        <f t="shared" si="5"/>
        <v>-11</v>
      </c>
      <c r="F25" s="232"/>
      <c r="G25" s="231"/>
      <c r="H25" s="81">
        <v>11</v>
      </c>
      <c r="I25" s="81">
        <v>0</v>
      </c>
      <c r="J25" s="81">
        <v>2</v>
      </c>
      <c r="K25" s="81">
        <v>0</v>
      </c>
      <c r="L25" s="70">
        <f t="shared" si="0"/>
        <v>2</v>
      </c>
      <c r="M25" s="81">
        <v>14</v>
      </c>
      <c r="N25" s="81">
        <v>1</v>
      </c>
      <c r="O25" s="81">
        <v>3</v>
      </c>
      <c r="P25" s="81">
        <v>1</v>
      </c>
      <c r="Q25" s="70">
        <f t="shared" si="1"/>
        <v>5</v>
      </c>
      <c r="R25" s="80">
        <f t="shared" si="3"/>
        <v>-3</v>
      </c>
      <c r="S25" s="81">
        <v>0</v>
      </c>
      <c r="T25" s="81">
        <v>5</v>
      </c>
      <c r="U25" s="71">
        <f t="shared" si="4"/>
        <v>-5</v>
      </c>
      <c r="V25" s="203"/>
      <c r="W25" s="66">
        <f>'１０月'!D25</f>
        <v>4187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2025-03-03T00:55:46Z</dcterms:modified>
</cp:coreProperties>
</file>