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2570" tabRatio="924" activeTab="3"/>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計画作成担当者">'プルダウン・リスト'!$E$15:$E$23</definedName>
    <definedName name="介護従業者">'プルダウン・リスト'!$D$15:$D$23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'認知症対応型共同生活介護(50人)'!$A$1:$BI$72</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<sst xmlns="http://schemas.openxmlformats.org/spreadsheetml/2006/main" xmlns:r="http://schemas.openxmlformats.org/officeDocument/2006/relationships" count="216" uniqueCount="216">
  <si>
    <t>-</t>
  </si>
  <si>
    <t>従業者の勤務の体制及び勤務形態一覧表　</t>
  </si>
  <si>
    <t>B</t>
  </si>
  <si>
    <t>年</t>
    <rPh sb="0" eb="1">
      <t>ネン</t>
    </rPh>
    <phoneticPr fontId="1"/>
  </si>
  <si>
    <t>r</t>
  </si>
  <si>
    <t>　(1) 「４週」・「暦月」のいずれかを選択してください。</t>
    <rPh sb="7" eb="8">
      <t>シュウ</t>
    </rPh>
    <rPh sb="11" eb="12">
      <t>レキ</t>
    </rPh>
    <rPh sb="12" eb="13">
      <t>ツキ</t>
    </rPh>
    <rPh sb="20" eb="22">
      <t>センタク</t>
    </rPh>
    <phoneticPr fontId="1"/>
  </si>
  <si>
    <t>）</t>
  </si>
  <si>
    <t>l</t>
  </si>
  <si>
    <t>(</t>
  </si>
  <si>
    <t>職種名</t>
    <rPh sb="0" eb="2">
      <t>ショクシュ</t>
    </rPh>
    <rPh sb="2" eb="3">
      <t>メイ</t>
    </rPh>
    <phoneticPr fontId="1"/>
  </si>
  <si>
    <t>(5) 事業所の共同生活住居（ユニット）数</t>
    <rPh sb="4" eb="7">
      <t>ジギョウショ</t>
    </rPh>
    <rPh sb="8" eb="10">
      <t>キョウドウ</t>
    </rPh>
    <rPh sb="10" eb="12">
      <t>セイカツ</t>
    </rPh>
    <rPh sb="12" eb="14">
      <t>ジュウキョ</t>
    </rPh>
    <rPh sb="20" eb="21">
      <t>スウ</t>
    </rPh>
    <phoneticPr fontId="1"/>
  </si>
  <si>
    <t>夜間・深夜の勤務時間数</t>
    <rPh sb="0" eb="2">
      <t>ヤカン</t>
    </rPh>
    <rPh sb="3" eb="5">
      <t>シンヤ</t>
    </rPh>
    <rPh sb="6" eb="8">
      <t>キンム</t>
    </rPh>
    <rPh sb="8" eb="11">
      <t>ジカンスウ</t>
    </rPh>
    <phoneticPr fontId="18"/>
  </si>
  <si>
    <t>5週目</t>
    <rPh sb="1" eb="2">
      <t>シュウ</t>
    </rPh>
    <rPh sb="2" eb="3">
      <t>メ</t>
    </rPh>
    <phoneticPr fontId="1"/>
  </si>
  <si>
    <t>区分</t>
    <rPh sb="0" eb="2">
      <t>クブン</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</si>
  <si>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</si>
  <si>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</si>
  <si>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</si>
  <si>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</si>
  <si>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</si>
  <si>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C</t>
  </si>
  <si>
    <t>D</t>
  </si>
  <si>
    <t>q</t>
  </si>
  <si>
    <t>u</t>
  </si>
  <si>
    <t>(16) 日ごとの実利用者数</t>
    <rPh sb="5" eb="6">
      <t>ヒ</t>
    </rPh>
    <rPh sb="9" eb="10">
      <t>ジツ</t>
    </rPh>
    <rPh sb="10" eb="13">
      <t>リヨウシャ</t>
    </rPh>
    <rPh sb="13" eb="14">
      <t>スウ</t>
    </rPh>
    <phoneticPr fontId="1"/>
  </si>
  <si>
    <t>利用者の生活時間帯（日中）</t>
    <rPh sb="0" eb="3">
      <t>リヨウシャ</t>
    </rPh>
    <rPh sb="4" eb="6">
      <t>セイカツ</t>
    </rPh>
    <rPh sb="6" eb="9">
      <t>ジカンタイ</t>
    </rPh>
    <rPh sb="10" eb="12">
      <t>ニッチュウ</t>
    </rPh>
    <phoneticPr fontId="1"/>
  </si>
  <si>
    <t>■シフト記号表（勤務時間帯）</t>
    <rPh sb="4" eb="6">
      <t>キゴウ</t>
    </rPh>
    <rPh sb="6" eb="7">
      <t>ヒョウ</t>
    </rPh>
    <rPh sb="8" eb="10">
      <t>キンム</t>
    </rPh>
    <rPh sb="10" eb="13">
      <t>ジカンタイ</t>
    </rPh>
    <phoneticPr fontId="1"/>
  </si>
  <si>
    <t>○○　D美</t>
  </si>
  <si>
    <t>（注）常勤・非常勤の区分について</t>
    <rPh sb="1" eb="2">
      <t>チュウ</t>
    </rPh>
    <rPh sb="3" eb="5">
      <t>ジョウキン</t>
    </rPh>
    <rPh sb="6" eb="9">
      <t>ヒジョウキン</t>
    </rPh>
    <rPh sb="10" eb="12">
      <t>クブン</t>
    </rPh>
    <phoneticPr fontId="1"/>
  </si>
  <si>
    <t>x</t>
  </si>
  <si>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</si>
  <si>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</si>
  <si>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</si>
  <si>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</si>
  <si>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</si>
  <si>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時間/週</t>
    <rPh sb="0" eb="2">
      <t>ジカン</t>
    </rPh>
    <rPh sb="3" eb="4">
      <t>シュウ</t>
    </rPh>
    <phoneticPr fontId="1"/>
  </si>
  <si>
    <t>：</t>
  </si>
  <si>
    <t>～</t>
  </si>
  <si>
    <t>c</t>
  </si>
  <si>
    <t>(1)</t>
  </si>
  <si>
    <t>シフト記号</t>
    <rPh sb="3" eb="5">
      <t>キゴウ</t>
    </rPh>
    <phoneticPr fontId="18"/>
  </si>
  <si>
    <t>v</t>
  </si>
  <si>
    <t>No</t>
  </si>
  <si>
    <t>時間/月</t>
    <rPh sb="0" eb="2">
      <t>ジカン</t>
    </rPh>
    <rPh sb="3" eb="4">
      <t>ツキ</t>
    </rPh>
    <phoneticPr fontId="1"/>
  </si>
  <si>
    <t>日</t>
    <rPh sb="0" eb="1">
      <t>ニチ</t>
    </rPh>
    <phoneticPr fontId="1"/>
  </si>
  <si>
    <t>月</t>
    <rPh sb="0" eb="1">
      <t>ゲツ</t>
    </rPh>
    <phoneticPr fontId="1"/>
  </si>
  <si>
    <t>y</t>
  </si>
  <si>
    <t>当月の日数</t>
    <rPh sb="0" eb="2">
      <t>トウゲツ</t>
    </rPh>
    <rPh sb="3" eb="5">
      <t>ニッスウ</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</si>
  <si>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</si>
  <si>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t>
  </si>
  <si>
    <t>事業所名（</t>
    <rPh sb="0" eb="3">
      <t>ジギョウショ</t>
    </rPh>
    <rPh sb="3" eb="4">
      <t>メイ</t>
    </rPh>
    <phoneticPr fontId="1"/>
  </si>
  <si>
    <t>(2)</t>
  </si>
  <si>
    <t>≪要 提出≫</t>
    <rPh sb="1" eb="2">
      <t>ヨウ</t>
    </rPh>
    <rPh sb="3" eb="5">
      <t>テイシュツ</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</si>
  <si>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</si>
  <si>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勤務時間</t>
    <rPh sb="0" eb="2">
      <t>キンム</t>
    </rPh>
    <rPh sb="2" eb="4">
      <t>ジカン</t>
    </rPh>
    <phoneticPr fontId="1"/>
  </si>
  <si>
    <t>h</t>
  </si>
  <si>
    <t>うち、休憩時間</t>
    <rPh sb="3" eb="5">
      <t>キュウケイ</t>
    </rPh>
    <rPh sb="5" eb="7">
      <t>ジカン</t>
    </rPh>
    <phoneticPr fontId="1"/>
  </si>
  <si>
    <t>g</t>
  </si>
  <si>
    <t>（</t>
  </si>
  <si>
    <t>a</t>
  </si>
  <si>
    <t>s</t>
  </si>
  <si>
    <t>j</t>
  </si>
  <si>
    <t>b</t>
  </si>
  <si>
    <t>d</t>
  </si>
  <si>
    <t>終業時刻</t>
    <rPh sb="0" eb="2">
      <t>シュウギョウ</t>
    </rPh>
    <rPh sb="2" eb="4">
      <t>ジコク</t>
    </rPh>
    <phoneticPr fontId="1"/>
  </si>
  <si>
    <t>e</t>
  </si>
  <si>
    <t>f</t>
  </si>
  <si>
    <t>○○　N男</t>
  </si>
  <si>
    <t>i</t>
  </si>
  <si>
    <t>n</t>
  </si>
  <si>
    <t>w</t>
  </si>
  <si>
    <t>２．職種名・資格名称</t>
    <rPh sb="2" eb="4">
      <t>ショクシュ</t>
    </rPh>
    <rPh sb="4" eb="5">
      <t>メイ</t>
    </rPh>
    <rPh sb="6" eb="8">
      <t>シカク</t>
    </rPh>
    <rPh sb="8" eb="10">
      <t>メイショウ</t>
    </rPh>
    <phoneticPr fontId="1"/>
  </si>
  <si>
    <t>k</t>
  </si>
  <si>
    <t>m</t>
  </si>
  <si>
    <t>o</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</si>
  <si>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</si>
  <si>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</si>
  <si>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t</t>
  </si>
  <si>
    <t>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</si>
  <si>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</si>
  <si>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</si>
  <si>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</si>
  <si>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</si>
  <si>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</si>
  <si>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ad</t>
  </si>
  <si>
    <t>・・・直接入力する必要がある箇所です。</t>
    <rPh sb="3" eb="5">
      <t>チョクセツ</t>
    </rPh>
    <rPh sb="5" eb="7">
      <t>ニュウリョク</t>
    </rPh>
    <rPh sb="9" eb="11">
      <t>ヒツヨウ</t>
    </rPh>
    <rPh sb="14" eb="16">
      <t>カショ</t>
    </rPh>
    <phoneticPr fontId="1"/>
  </si>
  <si>
    <t>ae</t>
  </si>
  <si>
    <t>日中の勤務時間数</t>
    <rPh sb="0" eb="2">
      <t>ニッチュウ</t>
    </rPh>
    <rPh sb="3" eb="5">
      <t>キンム</t>
    </rPh>
    <rPh sb="5" eb="8">
      <t>ジカンスウ</t>
    </rPh>
    <phoneticPr fontId="1"/>
  </si>
  <si>
    <t>af</t>
  </si>
  <si>
    <t>夜間及び深夜</t>
    <rPh sb="0" eb="2">
      <t>ヤカン</t>
    </rPh>
    <rPh sb="2" eb="3">
      <t>オヨ</t>
    </rPh>
    <rPh sb="4" eb="6">
      <t>シンヤ</t>
    </rPh>
    <phoneticPr fontId="1"/>
  </si>
  <si>
    <t>の勤務時間</t>
    <rPh sb="1" eb="3">
      <t>キンム</t>
    </rPh>
    <rPh sb="3" eb="5">
      <t>ジカン</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</si>
  <si>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</si>
  <si>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</si>
  <si>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</si>
  <si>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</si>
  <si>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</si>
  <si>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</si>
  <si>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</si>
  <si>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</si>
  <si>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</si>
  <si>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</si>
  <si>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</si>
  <si>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夜間及び深夜の時間帯</t>
    <rPh sb="0" eb="2">
      <t>ヤカン</t>
    </rPh>
    <rPh sb="2" eb="3">
      <t>オヨ</t>
    </rPh>
    <rPh sb="4" eb="6">
      <t>シンヤ</t>
    </rPh>
    <rPh sb="7" eb="10">
      <t>ジカンタイ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</si>
  <si>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</si>
  <si>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</si>
  <si>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</si>
  <si>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</si>
  <si>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</si>
  <si>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日中／夜間及び深夜
の区分</t>
    <rPh sb="0" eb="2">
      <t>ニッチュウ</t>
    </rPh>
    <rPh sb="3" eb="5">
      <t>ヤカン</t>
    </rPh>
    <rPh sb="5" eb="6">
      <t>オヨ</t>
    </rPh>
    <rPh sb="7" eb="9">
      <t>シンヤ</t>
    </rPh>
    <rPh sb="11" eb="13">
      <t>クブン</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</si>
  <si>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</si>
  <si>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</si>
  <si>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</si>
  <si>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(7) 
職種</t>
  </si>
  <si>
    <t>サービス種別</t>
    <rPh sb="4" eb="6">
      <t>シュベツ</t>
    </rPh>
    <phoneticPr fontId="1"/>
  </si>
  <si>
    <t>　D列・・・「介護従業者」</t>
    <rPh sb="2" eb="3">
      <t>レツ</t>
    </rPh>
    <rPh sb="7" eb="9">
      <t>カイゴ</t>
    </rPh>
    <rPh sb="9" eb="12">
      <t>ジュウギョウシャ</t>
    </rPh>
    <phoneticPr fontId="1"/>
  </si>
  <si>
    <t>ag</t>
  </si>
  <si>
    <t>　C14～L14・・・「職種」</t>
    <rPh sb="12" eb="14">
      <t>ショクシュ</t>
    </rPh>
    <phoneticPr fontId="1"/>
  </si>
  <si>
    <t>厚労　太郎</t>
    <rPh sb="0" eb="2">
      <t>コウロウ</t>
    </rPh>
    <rPh sb="3" eb="5">
      <t>タロウ</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</si>
  <si>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</si>
  <si>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</si>
  <si>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</si>
  <si>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</si>
  <si>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</si>
  <si>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</si>
  <si>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</si>
  <si>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　E夫</t>
  </si>
  <si>
    <t>非常勤で専従</t>
    <rPh sb="0" eb="3">
      <t>ヒジョウキン</t>
    </rPh>
    <rPh sb="4" eb="6">
      <t>センジュウ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</si>
  <si>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</si>
  <si>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</si>
  <si>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</si>
  <si>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</si>
  <si>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</si>
  <si>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</si>
  <si>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</si>
  <si>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</si>
  <si>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</si>
  <si>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</si>
  <si>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B子</t>
    <rPh sb="4" eb="5">
      <t>コ</t>
    </rPh>
    <phoneticPr fontId="1"/>
  </si>
  <si>
    <t>(8)
勤務
形態</t>
  </si>
  <si>
    <t>○○　C太</t>
    <rPh sb="4" eb="5">
      <t>タ</t>
    </rPh>
    <phoneticPr fontId="1"/>
  </si>
  <si>
    <t>○○　F子</t>
  </si>
  <si>
    <t>○○　G太</t>
  </si>
  <si>
    <t>○○　H美</t>
  </si>
  <si>
    <t>○○　J太郎</t>
    <rPh sb="4" eb="6">
      <t>タロウ</t>
    </rPh>
    <phoneticPr fontId="1"/>
  </si>
  <si>
    <t>基礎課程修了</t>
    <rPh sb="0" eb="2">
      <t>キソ</t>
    </rPh>
    <rPh sb="2" eb="4">
      <t>カテイ</t>
    </rPh>
    <rPh sb="4" eb="6">
      <t>シュウリョウ</t>
    </rPh>
    <phoneticPr fontId="1"/>
  </si>
  <si>
    <t>○○　K子</t>
  </si>
  <si>
    <t>（前年度の平均値または推定数）</t>
    <rPh sb="1" eb="4">
      <t>ゼンネンド</t>
    </rPh>
    <rPh sb="5" eb="8">
      <t>ヘイキンチ</t>
    </rPh>
    <rPh sb="11" eb="14">
      <t>スイテイスウ</t>
    </rPh>
    <phoneticPr fontId="1"/>
  </si>
  <si>
    <t>○○　L太</t>
  </si>
  <si>
    <t>○○　M子</t>
  </si>
  <si>
    <t>○○　P子</t>
    <rPh sb="4" eb="5">
      <t>コ</t>
    </rPh>
    <phoneticPr fontId="1"/>
  </si>
  <si>
    <t>【自治体の皆様へ】</t>
    <rPh sb="1" eb="4">
      <t>ジチタイ</t>
    </rPh>
    <rPh sb="5" eb="7">
      <t>ミナサマ</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</si>
  <si>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</si>
  <si>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</si>
  <si>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</si>
  <si>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</si>
  <si>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</si>
  <si>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</si>
  <si>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下記の記入方法に従って、入力してください。</t>
  </si>
  <si>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</si>
  <si>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予定</t>
  </si>
  <si>
    <t>ah</t>
  </si>
  <si>
    <t>ai</t>
  </si>
  <si>
    <t>始業時刻</t>
    <rPh sb="0" eb="2">
      <t>シギョウ</t>
    </rPh>
    <rPh sb="2" eb="4">
      <t>ジコク</t>
    </rPh>
    <phoneticPr fontId="1"/>
  </si>
  <si>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</si>
  <si>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</si>
  <si>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</si>
  <si>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1日に2回勤務する場合</t>
    <rPh sb="1" eb="2">
      <t>ニチ</t>
    </rPh>
    <rPh sb="4" eb="5">
      <t>カイ</t>
    </rPh>
    <rPh sb="5" eb="7">
      <t>キンム</t>
    </rPh>
    <rPh sb="9" eb="11">
      <t>バアイ</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</si>
  <si>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</si>
  <si>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1日に2回勤務する場合</t>
  </si>
  <si>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</si>
  <si>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・職種ごとの勤務時間を「○：○○～○：○○」と表記することが困難な場合は、No18～33を活用し、勤務時間数のみを入力してください。</t>
    <rPh sb="45" eb="47">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</si>
  <si>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</si>
  <si>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</si>
  <si>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４週</t>
  </si>
  <si>
    <t>（宿直   ･･･</t>
    <rPh sb="1" eb="3">
      <t>シュクチョク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</si>
  <si>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</si>
  <si>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</si>
  <si>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t>
  </si>
  <si>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</si>
  <si>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</si>
  <si>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認知症対応型共同生活介護</t>
    <rPh sb="0" eb="12">
      <t>ニンチショウタイオウガタキョウドウセイカツカイゴ</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</si>
  <si>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</si>
  <si>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</si>
  <si>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</si>
  <si>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実践者研修修了</t>
    <rPh sb="0" eb="3">
      <t>ジッセンシャ</t>
    </rPh>
    <rPh sb="3" eb="5">
      <t>ケンシュウ</t>
    </rPh>
    <rPh sb="5" eb="7">
      <t>シュウリョウ</t>
    </rPh>
    <phoneticPr fontId="1"/>
  </si>
  <si>
    <t>　E列・・・「計画作成担当者」</t>
    <rPh sb="2" eb="3">
      <t>レツ</t>
    </rPh>
    <rPh sb="7" eb="9">
      <t>ケイカク</t>
    </rPh>
    <rPh sb="9" eb="11">
      <t>サクセイ</t>
    </rPh>
    <rPh sb="11" eb="14">
      <t>タントウシャ</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</si>
  <si>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9"/>
  </si>
  <si>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</si>
  <si>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</si>
  <si>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</si>
  <si>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</si>
  <si>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</si>
  <si>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（夜勤）17:00～翌10:00勤務</t>
  </si>
  <si>
    <t>人</t>
    <rPh sb="0" eb="1">
      <t>ニン</t>
    </rPh>
    <phoneticPr fontId="1"/>
  </si>
  <si>
    <t>(4) 利用者数</t>
    <rPh sb="4" eb="7">
      <t>リヨウシャ</t>
    </rPh>
    <rPh sb="7" eb="8">
      <t>スウ</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</si>
  <si>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</si>
  <si>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</si>
  <si>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</si>
  <si>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</si>
  <si>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9"/>
  </si>
  <si>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</si>
  <si>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</si>
  <si>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</si>
  <si>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</si>
  <si>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</si>
  <si>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</si>
  <si>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</si>
  <si>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</si>
  <si>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</si>
  <si>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</si>
  <si>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</si>
  <si>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</si>
  <si>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</si>
  <si>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(16) 通いサービスの利用者数を入力してください。</t>
    <rPh sb="6" eb="7">
      <t>カヨ</t>
    </rPh>
    <rPh sb="13" eb="16">
      <t>リヨウシャ</t>
    </rPh>
    <rPh sb="16" eb="17">
      <t>スウ</t>
    </rPh>
    <rPh sb="18" eb="20">
      <t>ニュウリョク</t>
    </rPh>
    <phoneticPr fontId="1"/>
  </si>
  <si>
    <t>　(17) 宿泊サービスの利用者数を入力してください。</t>
    <rPh sb="6" eb="8">
      <t>シュクハク</t>
    </rPh>
    <rPh sb="13" eb="16">
      <t>リヨウシャ</t>
    </rPh>
    <rPh sb="16" eb="17">
      <t>スウ</t>
    </rPh>
    <rPh sb="18" eb="20">
      <t>ニュウリョク</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</si>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</sst>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b/>
      <sz val="16"/>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7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3" fillId="5" borderId="33"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center" vertical="center" shrinkToFit="1"/>
      <protection locked="0"/>
    </xf>
    <xf numFmtId="0" fontId="3" fillId="5" borderId="36" xfId="0" applyFont="1" applyFill="1" applyBorder="1" applyAlignment="1" applyProtection="1">
      <alignment horizontal="center" vertical="center" shrinkToFit="1"/>
      <protection locked="0"/>
    </xf>
    <xf numFmtId="0" fontId="3" fillId="5" borderId="37" xfId="0" applyFont="1" applyFill="1" applyBorder="1" applyAlignment="1" applyProtection="1">
      <alignment horizontal="center" vertical="center" shrinkToFit="1"/>
      <protection locked="0"/>
    </xf>
    <xf numFmtId="0" fontId="3" fillId="5" borderId="19" xfId="0" applyFont="1" applyFill="1" applyBorder="1" applyAlignment="1" applyProtection="1">
      <alignment horizontal="center" vertical="center" shrinkToFit="1"/>
      <protection locked="0"/>
    </xf>
    <xf numFmtId="0" fontId="3" fillId="5" borderId="0"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3" fillId="5" borderId="22" xfId="0" applyFont="1" applyFill="1" applyBorder="1" applyAlignment="1" applyProtection="1">
      <alignment horizontal="center" vertical="center" shrinkToFit="1"/>
      <protection locked="0"/>
    </xf>
    <xf numFmtId="0" fontId="3" fillId="5" borderId="23" xfId="0" applyFont="1" applyFill="1" applyBorder="1" applyAlignment="1" applyProtection="1">
      <alignment horizontal="center" vertical="center" shrinkToFit="1"/>
      <protection locked="0"/>
    </xf>
    <xf numFmtId="0" fontId="3" fillId="5" borderId="24" xfId="0" applyFont="1" applyFill="1" applyBorder="1" applyAlignment="1" applyProtection="1">
      <alignment horizontal="center" vertical="center" shrinkToFit="1"/>
      <protection locked="0"/>
    </xf>
    <xf numFmtId="0" fontId="3" fillId="5" borderId="26" xfId="0" applyFont="1" applyFill="1" applyBorder="1" applyAlignment="1" applyProtection="1">
      <alignment horizontal="center" vertical="center" shrinkToFit="1"/>
      <protection locked="0"/>
    </xf>
    <xf numFmtId="0" fontId="3" fillId="5" borderId="27" xfId="0"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4"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5"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6" xfId="0" applyFont="1" applyFill="1" applyBorder="1" applyAlignment="1">
      <alignment horizontal="center" vertical="center"/>
    </xf>
    <xf numFmtId="0" fontId="9" fillId="2" borderId="117"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0"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438">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patternType="solid">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587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3375" y="16944975"/>
          <a:ext cx="1258316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76200</xdr:rowOff>
    </xdr:to>
    <xdr:sp macro="" textlink="">
      <xdr:nvSpPr>
        <xdr:cNvPr id="2" name="正方形/長方形 1"/>
        <xdr:cNvSpPr/>
      </xdr:nvSpPr>
      <xdr:spPr>
        <a:xfrm>
          <a:off x="4323715"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view="pageBreakPreview" zoomScale="70" zoomScaleNormal="55" zoomScaleSheetLayoutView="70" workbookViewId="0"/>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215</v>
      </c>
      <c r="D1" s="18"/>
      <c r="E1" s="18"/>
      <c r="F1" s="18"/>
      <c r="G1" s="18"/>
      <c r="H1" s="18"/>
      <c r="K1" s="62" t="s">
        <v>1</v>
      </c>
      <c r="N1" s="18"/>
      <c r="O1" s="18"/>
      <c r="P1" s="18"/>
      <c r="Q1" s="18"/>
      <c r="R1" s="18"/>
      <c r="S1" s="18"/>
      <c r="T1" s="18"/>
      <c r="U1" s="18"/>
      <c r="AQ1" s="88" t="s">
        <v>17</v>
      </c>
      <c r="AR1" s="210" t="s">
        <v>179</v>
      </c>
      <c r="AS1" s="212"/>
      <c r="AT1" s="212"/>
      <c r="AU1" s="212"/>
      <c r="AV1" s="212"/>
      <c r="AW1" s="212"/>
      <c r="AX1" s="212"/>
      <c r="AY1" s="212"/>
      <c r="AZ1" s="212"/>
      <c r="BA1" s="212"/>
      <c r="BB1" s="212"/>
      <c r="BC1" s="212"/>
      <c r="BD1" s="212"/>
      <c r="BE1" s="212"/>
      <c r="BF1" s="212"/>
      <c r="BG1" s="212"/>
      <c r="BH1" s="88" t="s">
        <v>6</v>
      </c>
    </row>
    <row r="2" spans="2:65" s="3" customFormat="1" ht="20.25" customHeight="1">
      <c r="H2" s="62"/>
      <c r="K2" s="62"/>
      <c r="L2" s="62"/>
      <c r="N2" s="88"/>
      <c r="O2" s="88"/>
      <c r="P2" s="88"/>
      <c r="Q2" s="88"/>
      <c r="R2" s="88"/>
      <c r="S2" s="88"/>
      <c r="T2" s="88"/>
      <c r="U2" s="88"/>
      <c r="Z2" s="88" t="s">
        <v>30</v>
      </c>
      <c r="AA2" s="174">
        <v>6</v>
      </c>
      <c r="AB2" s="174"/>
      <c r="AC2" s="88" t="s">
        <v>8</v>
      </c>
      <c r="AD2" s="176">
        <f>IF(AA2=0,"",YEAR(DATE(2018+AA2,1,1)))</f>
        <v>2024</v>
      </c>
      <c r="AE2" s="176"/>
      <c r="AF2" s="199" t="s">
        <v>48</v>
      </c>
      <c r="AG2" s="199" t="s">
        <v>3</v>
      </c>
      <c r="AH2" s="174">
        <v>4</v>
      </c>
      <c r="AI2" s="174"/>
      <c r="AJ2" s="199" t="s">
        <v>44</v>
      </c>
      <c r="AQ2" s="88" t="s">
        <v>49</v>
      </c>
      <c r="AR2" s="174" t="s">
        <v>176</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7"/>
      <c r="AD3" s="198"/>
      <c r="AE3" s="197"/>
      <c r="BB3" s="248" t="s">
        <v>38</v>
      </c>
      <c r="BC3" s="260" t="s">
        <v>172</v>
      </c>
      <c r="BD3" s="266"/>
      <c r="BE3" s="266"/>
      <c r="BF3" s="277"/>
      <c r="BG3" s="88"/>
    </row>
    <row r="4" spans="2:65" s="3" customFormat="1" ht="20.25" customHeight="1">
      <c r="H4" s="62"/>
      <c r="K4" s="62"/>
      <c r="M4" s="88"/>
      <c r="N4" s="88"/>
      <c r="O4" s="88"/>
      <c r="P4" s="88"/>
      <c r="Q4" s="88"/>
      <c r="R4" s="88"/>
      <c r="S4" s="88"/>
      <c r="AA4" s="175"/>
      <c r="AB4" s="175"/>
      <c r="AC4" s="197"/>
      <c r="AD4" s="198"/>
      <c r="AE4" s="197"/>
      <c r="BB4" s="248" t="s">
        <v>50</v>
      </c>
      <c r="BC4" s="260" t="s">
        <v>158</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174</v>
      </c>
      <c r="AN6" s="2"/>
      <c r="AO6" s="2"/>
      <c r="AP6" s="2"/>
      <c r="AQ6" s="2"/>
      <c r="AR6" s="2"/>
      <c r="AS6" s="2"/>
      <c r="AU6" s="214"/>
      <c r="AV6" s="214"/>
      <c r="AW6" s="215"/>
      <c r="AX6" s="2"/>
      <c r="AY6" s="217">
        <v>40</v>
      </c>
      <c r="AZ6" s="222"/>
      <c r="BA6" s="215" t="s">
        <v>34</v>
      </c>
      <c r="BB6" s="2"/>
      <c r="BC6" s="217">
        <v>160</v>
      </c>
      <c r="BD6" s="222"/>
      <c r="BE6" s="215" t="s">
        <v>42</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46</v>
      </c>
      <c r="BA8" s="202"/>
      <c r="BB8" s="202"/>
      <c r="BC8" s="261">
        <f>DAY(EOMONTH(DATE(AD2,AH2,1),0))</f>
        <v>30</v>
      </c>
      <c r="BD8" s="267"/>
      <c r="BE8" s="202" t="s">
        <v>43</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193</v>
      </c>
      <c r="AR10" s="19"/>
      <c r="AS10" s="19"/>
      <c r="AT10" s="121"/>
      <c r="AU10" s="202"/>
      <c r="AV10" s="211"/>
      <c r="AW10" s="211"/>
      <c r="AX10" s="211"/>
      <c r="AY10" s="202"/>
      <c r="AZ10" s="202"/>
      <c r="BA10" s="235" t="s">
        <v>145</v>
      </c>
      <c r="BB10" s="202"/>
      <c r="BC10" s="217">
        <v>9</v>
      </c>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10</v>
      </c>
      <c r="AJ12" s="203"/>
      <c r="AK12" s="121"/>
      <c r="AL12" s="133"/>
      <c r="AM12" s="189"/>
      <c r="AN12" s="202"/>
      <c r="AO12" s="121"/>
      <c r="AP12" s="121"/>
      <c r="AQ12" s="121"/>
      <c r="AR12" s="121"/>
      <c r="AS12" s="5" t="s">
        <v>194</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186</v>
      </c>
      <c r="AP13" s="5"/>
      <c r="AQ13" s="20"/>
      <c r="AR13" s="20"/>
      <c r="AS13" s="5" t="s">
        <v>24</v>
      </c>
      <c r="AT13" s="19"/>
      <c r="AU13" s="19"/>
      <c r="AV13" s="19"/>
      <c r="AW13" s="19"/>
      <c r="AX13" s="19"/>
      <c r="AY13" s="19"/>
      <c r="AZ13" s="19"/>
      <c r="BA13" s="19"/>
      <c r="BB13" s="249">
        <v>0.29166666666666669</v>
      </c>
      <c r="BC13" s="262"/>
      <c r="BD13" s="268"/>
      <c r="BE13" s="21" t="s">
        <v>36</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187</v>
      </c>
      <c r="AP14" s="207"/>
      <c r="AQ14" s="207"/>
      <c r="AR14" s="63"/>
      <c r="AS14" s="5" t="s">
        <v>101</v>
      </c>
      <c r="AT14" s="19"/>
      <c r="AU14" s="19"/>
      <c r="AV14" s="19"/>
      <c r="AW14" s="19"/>
      <c r="AX14" s="19"/>
      <c r="AY14" s="19"/>
      <c r="AZ14" s="19"/>
      <c r="BA14" s="19"/>
      <c r="BB14" s="249">
        <v>0.83333333333333337</v>
      </c>
      <c r="BC14" s="262"/>
      <c r="BD14" s="268"/>
      <c r="BE14" s="21" t="s">
        <v>36</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41</v>
      </c>
      <c r="C16" s="24" t="s">
        <v>111</v>
      </c>
      <c r="D16" s="38"/>
      <c r="E16" s="46"/>
      <c r="F16" s="46"/>
      <c r="G16" s="54"/>
      <c r="H16" s="65" t="s">
        <v>137</v>
      </c>
      <c r="I16" s="74" t="s">
        <v>195</v>
      </c>
      <c r="J16" s="38"/>
      <c r="K16" s="38"/>
      <c r="L16" s="46"/>
      <c r="M16" s="74" t="s">
        <v>196</v>
      </c>
      <c r="N16" s="38"/>
      <c r="O16" s="46"/>
      <c r="P16" s="74" t="s">
        <v>107</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173</v>
      </c>
      <c r="AO16" s="163"/>
      <c r="AP16" s="208"/>
      <c r="AQ16" s="209"/>
      <c r="AR16" s="163" t="s">
        <v>6</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90</v>
      </c>
      <c r="D21" s="41"/>
      <c r="E21" s="49"/>
      <c r="F21" s="49"/>
      <c r="G21" s="57"/>
      <c r="H21" s="68" t="s">
        <v>16</v>
      </c>
      <c r="I21" s="77" t="s">
        <v>92</v>
      </c>
      <c r="J21" s="83"/>
      <c r="K21" s="83"/>
      <c r="L21" s="57"/>
      <c r="M21" s="89" t="s">
        <v>116</v>
      </c>
      <c r="N21" s="94"/>
      <c r="O21" s="99"/>
      <c r="P21" s="105" t="s">
        <v>39</v>
      </c>
      <c r="Q21" s="112"/>
      <c r="R21" s="112"/>
      <c r="S21" s="124"/>
      <c r="T21" s="137"/>
      <c r="U21" s="155" t="s">
        <v>37</v>
      </c>
      <c r="V21" s="155" t="s">
        <v>37</v>
      </c>
      <c r="W21" s="155" t="s">
        <v>37</v>
      </c>
      <c r="X21" s="155"/>
      <c r="Y21" s="155" t="s">
        <v>37</v>
      </c>
      <c r="Z21" s="155" t="s">
        <v>37</v>
      </c>
      <c r="AA21" s="180"/>
      <c r="AB21" s="193" t="s">
        <v>37</v>
      </c>
      <c r="AC21" s="155"/>
      <c r="AD21" s="155" t="s">
        <v>37</v>
      </c>
      <c r="AE21" s="155" t="s">
        <v>37</v>
      </c>
      <c r="AF21" s="155" t="s">
        <v>37</v>
      </c>
      <c r="AG21" s="155"/>
      <c r="AH21" s="180" t="s">
        <v>37</v>
      </c>
      <c r="AI21" s="193"/>
      <c r="AJ21" s="155" t="s">
        <v>37</v>
      </c>
      <c r="AK21" s="155" t="s">
        <v>37</v>
      </c>
      <c r="AL21" s="155" t="s">
        <v>37</v>
      </c>
      <c r="AM21" s="155" t="s">
        <v>37</v>
      </c>
      <c r="AN21" s="155" t="s">
        <v>37</v>
      </c>
      <c r="AO21" s="180"/>
      <c r="AP21" s="193"/>
      <c r="AQ21" s="155" t="s">
        <v>37</v>
      </c>
      <c r="AR21" s="155" t="s">
        <v>37</v>
      </c>
      <c r="AS21" s="155" t="s">
        <v>37</v>
      </c>
      <c r="AT21" s="155" t="s">
        <v>37</v>
      </c>
      <c r="AU21" s="155" t="s">
        <v>37</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86</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11</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96</v>
      </c>
      <c r="D24" s="44"/>
      <c r="E24" s="52"/>
      <c r="F24" s="52"/>
      <c r="G24" s="60"/>
      <c r="H24" s="71" t="s">
        <v>16</v>
      </c>
      <c r="I24" s="80" t="s">
        <v>91</v>
      </c>
      <c r="J24" s="86"/>
      <c r="K24" s="86"/>
      <c r="L24" s="60"/>
      <c r="M24" s="92" t="s">
        <v>135</v>
      </c>
      <c r="N24" s="97"/>
      <c r="O24" s="102"/>
      <c r="P24" s="108" t="s">
        <v>39</v>
      </c>
      <c r="Q24" s="115"/>
      <c r="R24" s="115"/>
      <c r="S24" s="127"/>
      <c r="T24" s="140"/>
      <c r="U24" s="158" t="s">
        <v>62</v>
      </c>
      <c r="V24" s="168" t="s">
        <v>62</v>
      </c>
      <c r="W24" s="168" t="s">
        <v>62</v>
      </c>
      <c r="X24" s="168" t="s">
        <v>62</v>
      </c>
      <c r="Y24" s="168"/>
      <c r="Z24" s="168" t="s">
        <v>62</v>
      </c>
      <c r="AA24" s="183" t="s">
        <v>62</v>
      </c>
      <c r="AB24" s="158"/>
      <c r="AC24" s="168" t="s">
        <v>62</v>
      </c>
      <c r="AD24" s="168" t="s">
        <v>62</v>
      </c>
      <c r="AE24" s="168" t="s">
        <v>62</v>
      </c>
      <c r="AF24" s="168"/>
      <c r="AG24" s="168"/>
      <c r="AH24" s="183" t="s">
        <v>62</v>
      </c>
      <c r="AI24" s="158" t="s">
        <v>62</v>
      </c>
      <c r="AJ24" s="168" t="s">
        <v>62</v>
      </c>
      <c r="AK24" s="168"/>
      <c r="AL24" s="168" t="s">
        <v>62</v>
      </c>
      <c r="AM24" s="168" t="s">
        <v>62</v>
      </c>
      <c r="AN24" s="168"/>
      <c r="AO24" s="183" t="s">
        <v>62</v>
      </c>
      <c r="AP24" s="158" t="s">
        <v>62</v>
      </c>
      <c r="AQ24" s="168" t="s">
        <v>62</v>
      </c>
      <c r="AR24" s="168" t="s">
        <v>62</v>
      </c>
      <c r="AS24" s="168"/>
      <c r="AT24" s="168" t="s">
        <v>62</v>
      </c>
      <c r="AU24" s="168"/>
      <c r="AV24" s="183" t="s">
        <v>62</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86</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11</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98</v>
      </c>
      <c r="D27" s="44"/>
      <c r="E27" s="52"/>
      <c r="F27" s="50"/>
      <c r="G27" s="58"/>
      <c r="H27" s="72" t="s">
        <v>16</v>
      </c>
      <c r="I27" s="80" t="s">
        <v>93</v>
      </c>
      <c r="J27" s="86"/>
      <c r="K27" s="86"/>
      <c r="L27" s="60"/>
      <c r="M27" s="92" t="s">
        <v>136</v>
      </c>
      <c r="N27" s="97"/>
      <c r="O27" s="102"/>
      <c r="P27" s="108" t="s">
        <v>39</v>
      </c>
      <c r="Q27" s="115"/>
      <c r="R27" s="115"/>
      <c r="S27" s="127"/>
      <c r="T27" s="140"/>
      <c r="U27" s="158" t="s">
        <v>67</v>
      </c>
      <c r="V27" s="168" t="s">
        <v>60</v>
      </c>
      <c r="W27" s="168"/>
      <c r="X27" s="168" t="s">
        <v>58</v>
      </c>
      <c r="Y27" s="168" t="s">
        <v>37</v>
      </c>
      <c r="Z27" s="168"/>
      <c r="AA27" s="183" t="s">
        <v>58</v>
      </c>
      <c r="AB27" s="158" t="s">
        <v>67</v>
      </c>
      <c r="AC27" s="168" t="s">
        <v>60</v>
      </c>
      <c r="AD27" s="168" t="s">
        <v>37</v>
      </c>
      <c r="AE27" s="168"/>
      <c r="AF27" s="168" t="s">
        <v>58</v>
      </c>
      <c r="AG27" s="168" t="s">
        <v>37</v>
      </c>
      <c r="AH27" s="183"/>
      <c r="AI27" s="158" t="s">
        <v>37</v>
      </c>
      <c r="AJ27" s="168" t="s">
        <v>67</v>
      </c>
      <c r="AK27" s="168" t="s">
        <v>60</v>
      </c>
      <c r="AL27" s="168"/>
      <c r="AM27" s="168"/>
      <c r="AN27" s="168" t="s">
        <v>67</v>
      </c>
      <c r="AO27" s="183" t="s">
        <v>60</v>
      </c>
      <c r="AP27" s="158"/>
      <c r="AQ27" s="168" t="s">
        <v>58</v>
      </c>
      <c r="AR27" s="168" t="s">
        <v>37</v>
      </c>
      <c r="AS27" s="168" t="s">
        <v>67</v>
      </c>
      <c r="AT27" s="168" t="s">
        <v>60</v>
      </c>
      <c r="AU27" s="168"/>
      <c r="AV27" s="183" t="s">
        <v>58</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86</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11</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98</v>
      </c>
      <c r="D30" s="44"/>
      <c r="E30" s="52"/>
      <c r="F30" s="50"/>
      <c r="G30" s="58"/>
      <c r="H30" s="72" t="s">
        <v>16</v>
      </c>
      <c r="I30" s="80" t="s">
        <v>14</v>
      </c>
      <c r="J30" s="86"/>
      <c r="K30" s="86"/>
      <c r="L30" s="60"/>
      <c r="M30" s="92" t="s">
        <v>138</v>
      </c>
      <c r="N30" s="97"/>
      <c r="O30" s="102"/>
      <c r="P30" s="108" t="s">
        <v>39</v>
      </c>
      <c r="Q30" s="115"/>
      <c r="R30" s="115"/>
      <c r="S30" s="127"/>
      <c r="T30" s="140"/>
      <c r="U30" s="158"/>
      <c r="V30" s="168" t="s">
        <v>67</v>
      </c>
      <c r="W30" s="168" t="s">
        <v>60</v>
      </c>
      <c r="X30" s="168" t="s">
        <v>58</v>
      </c>
      <c r="Y30" s="168"/>
      <c r="Z30" s="168" t="s">
        <v>67</v>
      </c>
      <c r="AA30" s="183" t="s">
        <v>60</v>
      </c>
      <c r="AB30" s="158"/>
      <c r="AC30" s="168" t="s">
        <v>58</v>
      </c>
      <c r="AD30" s="168" t="s">
        <v>67</v>
      </c>
      <c r="AE30" s="168" t="s">
        <v>60</v>
      </c>
      <c r="AF30" s="168"/>
      <c r="AG30" s="168" t="s">
        <v>61</v>
      </c>
      <c r="AH30" s="183" t="s">
        <v>58</v>
      </c>
      <c r="AI30" s="158"/>
      <c r="AJ30" s="168" t="s">
        <v>58</v>
      </c>
      <c r="AK30" s="168" t="s">
        <v>37</v>
      </c>
      <c r="AL30" s="168" t="s">
        <v>67</v>
      </c>
      <c r="AM30" s="168" t="s">
        <v>60</v>
      </c>
      <c r="AN30" s="168"/>
      <c r="AO30" s="183" t="s">
        <v>58</v>
      </c>
      <c r="AP30" s="158" t="s">
        <v>61</v>
      </c>
      <c r="AQ30" s="168" t="s">
        <v>37</v>
      </c>
      <c r="AR30" s="168" t="s">
        <v>67</v>
      </c>
      <c r="AS30" s="168" t="s">
        <v>60</v>
      </c>
      <c r="AT30" s="168"/>
      <c r="AU30" s="168"/>
      <c r="AV30" s="183" t="s">
        <v>58</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86</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11</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98</v>
      </c>
      <c r="D33" s="44"/>
      <c r="E33" s="52"/>
      <c r="F33" s="50"/>
      <c r="G33" s="58"/>
      <c r="H33" s="72" t="s">
        <v>16</v>
      </c>
      <c r="I33" s="80" t="s">
        <v>14</v>
      </c>
      <c r="J33" s="86"/>
      <c r="K33" s="86"/>
      <c r="L33" s="60"/>
      <c r="M33" s="92" t="s">
        <v>26</v>
      </c>
      <c r="N33" s="97"/>
      <c r="O33" s="102"/>
      <c r="P33" s="108" t="s">
        <v>39</v>
      </c>
      <c r="Q33" s="115"/>
      <c r="R33" s="115"/>
      <c r="S33" s="127"/>
      <c r="T33" s="140"/>
      <c r="U33" s="158" t="s">
        <v>61</v>
      </c>
      <c r="V33" s="168" t="s">
        <v>58</v>
      </c>
      <c r="W33" s="168"/>
      <c r="X33" s="168" t="s">
        <v>58</v>
      </c>
      <c r="Y33" s="168" t="s">
        <v>61</v>
      </c>
      <c r="Z33" s="168" t="s">
        <v>61</v>
      </c>
      <c r="AA33" s="183"/>
      <c r="AB33" s="158" t="s">
        <v>61</v>
      </c>
      <c r="AC33" s="168" t="s">
        <v>61</v>
      </c>
      <c r="AD33" s="168" t="s">
        <v>61</v>
      </c>
      <c r="AE33" s="168" t="s">
        <v>61</v>
      </c>
      <c r="AF33" s="168" t="s">
        <v>61</v>
      </c>
      <c r="AG33" s="168"/>
      <c r="AH33" s="183"/>
      <c r="AI33" s="158" t="s">
        <v>61</v>
      </c>
      <c r="AJ33" s="168"/>
      <c r="AK33" s="168" t="s">
        <v>58</v>
      </c>
      <c r="AL33" s="168"/>
      <c r="AM33" s="168" t="s">
        <v>61</v>
      </c>
      <c r="AN33" s="168" t="s">
        <v>61</v>
      </c>
      <c r="AO33" s="183" t="s">
        <v>61</v>
      </c>
      <c r="AP33" s="158" t="s">
        <v>61</v>
      </c>
      <c r="AQ33" s="168"/>
      <c r="AR33" s="168"/>
      <c r="AS33" s="168" t="s">
        <v>61</v>
      </c>
      <c r="AT33" s="168" t="s">
        <v>61</v>
      </c>
      <c r="AU33" s="168" t="s">
        <v>61</v>
      </c>
      <c r="AV33" s="183" t="s">
        <v>61</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86</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11</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98</v>
      </c>
      <c r="D36" s="44"/>
      <c r="E36" s="52"/>
      <c r="F36" s="50"/>
      <c r="G36" s="58"/>
      <c r="H36" s="72" t="s">
        <v>16</v>
      </c>
      <c r="I36" s="80" t="s">
        <v>95</v>
      </c>
      <c r="J36" s="86"/>
      <c r="K36" s="86"/>
      <c r="L36" s="60"/>
      <c r="M36" s="92" t="s">
        <v>124</v>
      </c>
      <c r="N36" s="97"/>
      <c r="O36" s="102"/>
      <c r="P36" s="108" t="s">
        <v>39</v>
      </c>
      <c r="Q36" s="116"/>
      <c r="R36" s="116"/>
      <c r="S36" s="128"/>
      <c r="T36" s="143"/>
      <c r="U36" s="158" t="s">
        <v>58</v>
      </c>
      <c r="V36" s="168"/>
      <c r="W36" s="168" t="s">
        <v>58</v>
      </c>
      <c r="X36" s="168"/>
      <c r="Y36" s="168" t="s">
        <v>67</v>
      </c>
      <c r="Z36" s="168" t="s">
        <v>60</v>
      </c>
      <c r="AA36" s="183" t="s">
        <v>61</v>
      </c>
      <c r="AB36" s="158"/>
      <c r="AC36" s="168" t="s">
        <v>67</v>
      </c>
      <c r="AD36" s="168" t="s">
        <v>60</v>
      </c>
      <c r="AE36" s="168" t="s">
        <v>61</v>
      </c>
      <c r="AF36" s="168"/>
      <c r="AG36" s="168" t="s">
        <v>67</v>
      </c>
      <c r="AH36" s="183" t="s">
        <v>60</v>
      </c>
      <c r="AI36" s="158"/>
      <c r="AJ36" s="168" t="s">
        <v>37</v>
      </c>
      <c r="AK36" s="168" t="s">
        <v>37</v>
      </c>
      <c r="AL36" s="168" t="s">
        <v>61</v>
      </c>
      <c r="AM36" s="168" t="s">
        <v>37</v>
      </c>
      <c r="AN36" s="168"/>
      <c r="AO36" s="183" t="s">
        <v>67</v>
      </c>
      <c r="AP36" s="158" t="s">
        <v>60</v>
      </c>
      <c r="AQ36" s="168" t="s">
        <v>61</v>
      </c>
      <c r="AR36" s="168" t="s">
        <v>37</v>
      </c>
      <c r="AS36" s="168"/>
      <c r="AT36" s="168" t="s">
        <v>37</v>
      </c>
      <c r="AU36" s="168" t="s">
        <v>61</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86</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11</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98</v>
      </c>
      <c r="D39" s="44"/>
      <c r="E39" s="52"/>
      <c r="F39" s="50"/>
      <c r="G39" s="58"/>
      <c r="H39" s="72" t="s">
        <v>16</v>
      </c>
      <c r="I39" s="80" t="s">
        <v>95</v>
      </c>
      <c r="J39" s="86"/>
      <c r="K39" s="86"/>
      <c r="L39" s="60"/>
      <c r="M39" s="92" t="s">
        <v>139</v>
      </c>
      <c r="N39" s="97"/>
      <c r="O39" s="102"/>
      <c r="P39" s="108" t="s">
        <v>39</v>
      </c>
      <c r="Q39" s="115"/>
      <c r="R39" s="115"/>
      <c r="S39" s="127"/>
      <c r="T39" s="140"/>
      <c r="U39" s="158"/>
      <c r="V39" s="168" t="s">
        <v>58</v>
      </c>
      <c r="W39" s="168" t="s">
        <v>67</v>
      </c>
      <c r="X39" s="168" t="s">
        <v>60</v>
      </c>
      <c r="Y39" s="168" t="s">
        <v>58</v>
      </c>
      <c r="Z39" s="168"/>
      <c r="AA39" s="183" t="s">
        <v>58</v>
      </c>
      <c r="AB39" s="158" t="s">
        <v>61</v>
      </c>
      <c r="AC39" s="168" t="s">
        <v>61</v>
      </c>
      <c r="AD39" s="168"/>
      <c r="AE39" s="168"/>
      <c r="AF39" s="168" t="s">
        <v>67</v>
      </c>
      <c r="AG39" s="168" t="s">
        <v>60</v>
      </c>
      <c r="AH39" s="183" t="s">
        <v>61</v>
      </c>
      <c r="AI39" s="158" t="s">
        <v>58</v>
      </c>
      <c r="AJ39" s="168"/>
      <c r="AK39" s="168" t="s">
        <v>67</v>
      </c>
      <c r="AL39" s="168" t="s">
        <v>60</v>
      </c>
      <c r="AM39" s="168"/>
      <c r="AN39" s="168" t="s">
        <v>58</v>
      </c>
      <c r="AO39" s="183" t="s">
        <v>58</v>
      </c>
      <c r="AP39" s="158" t="s">
        <v>37</v>
      </c>
      <c r="AQ39" s="168"/>
      <c r="AR39" s="168" t="s">
        <v>58</v>
      </c>
      <c r="AS39" s="168" t="s">
        <v>61</v>
      </c>
      <c r="AT39" s="168" t="s">
        <v>67</v>
      </c>
      <c r="AU39" s="168" t="s">
        <v>60</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86</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11</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98</v>
      </c>
      <c r="D42" s="44"/>
      <c r="E42" s="52"/>
      <c r="F42" s="50"/>
      <c r="G42" s="58"/>
      <c r="H42" s="72" t="s">
        <v>16</v>
      </c>
      <c r="I42" s="80" t="s">
        <v>94</v>
      </c>
      <c r="J42" s="86"/>
      <c r="K42" s="86"/>
      <c r="L42" s="60"/>
      <c r="M42" s="92" t="s">
        <v>140</v>
      </c>
      <c r="N42" s="97"/>
      <c r="O42" s="102"/>
      <c r="P42" s="108" t="s">
        <v>39</v>
      </c>
      <c r="Q42" s="115"/>
      <c r="R42" s="115"/>
      <c r="S42" s="127"/>
      <c r="T42" s="140"/>
      <c r="U42" s="158" t="s">
        <v>58</v>
      </c>
      <c r="V42" s="168"/>
      <c r="W42" s="168" t="s">
        <v>61</v>
      </c>
      <c r="X42" s="168" t="s">
        <v>67</v>
      </c>
      <c r="Y42" s="168" t="s">
        <v>60</v>
      </c>
      <c r="Z42" s="168" t="s">
        <v>58</v>
      </c>
      <c r="AA42" s="183"/>
      <c r="AB42" s="158" t="s">
        <v>58</v>
      </c>
      <c r="AC42" s="168"/>
      <c r="AD42" s="168" t="s">
        <v>37</v>
      </c>
      <c r="AE42" s="168" t="s">
        <v>67</v>
      </c>
      <c r="AF42" s="168" t="s">
        <v>60</v>
      </c>
      <c r="AG42" s="168"/>
      <c r="AH42" s="183" t="s">
        <v>58</v>
      </c>
      <c r="AI42" s="158" t="s">
        <v>67</v>
      </c>
      <c r="AJ42" s="168" t="s">
        <v>60</v>
      </c>
      <c r="AK42" s="168"/>
      <c r="AL42" s="168" t="s">
        <v>58</v>
      </c>
      <c r="AM42" s="168" t="s">
        <v>58</v>
      </c>
      <c r="AN42" s="168" t="s">
        <v>61</v>
      </c>
      <c r="AO42" s="183"/>
      <c r="AP42" s="158" t="s">
        <v>67</v>
      </c>
      <c r="AQ42" s="168" t="s">
        <v>60</v>
      </c>
      <c r="AR42" s="168"/>
      <c r="AS42" s="168" t="s">
        <v>58</v>
      </c>
      <c r="AT42" s="168"/>
      <c r="AU42" s="168" t="s">
        <v>67</v>
      </c>
      <c r="AV42" s="183" t="s">
        <v>60</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86</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11</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98</v>
      </c>
      <c r="D45" s="44"/>
      <c r="E45" s="52"/>
      <c r="F45" s="50"/>
      <c r="G45" s="58"/>
      <c r="H45" s="72" t="s">
        <v>16</v>
      </c>
      <c r="I45" s="80" t="s">
        <v>93</v>
      </c>
      <c r="J45" s="86"/>
      <c r="K45" s="86"/>
      <c r="L45" s="60"/>
      <c r="M45" s="92" t="s">
        <v>141</v>
      </c>
      <c r="N45" s="97"/>
      <c r="O45" s="102"/>
      <c r="P45" s="108" t="s">
        <v>39</v>
      </c>
      <c r="Q45" s="115"/>
      <c r="R45" s="115"/>
      <c r="S45" s="127"/>
      <c r="T45" s="140"/>
      <c r="U45" s="158" t="s">
        <v>60</v>
      </c>
      <c r="V45" s="168" t="s">
        <v>37</v>
      </c>
      <c r="W45" s="168" t="s">
        <v>37</v>
      </c>
      <c r="X45" s="168"/>
      <c r="Y45" s="168"/>
      <c r="Z45" s="168" t="s">
        <v>61</v>
      </c>
      <c r="AA45" s="183" t="s">
        <v>67</v>
      </c>
      <c r="AB45" s="158" t="s">
        <v>60</v>
      </c>
      <c r="AC45" s="168"/>
      <c r="AD45" s="168"/>
      <c r="AE45" s="168" t="s">
        <v>58</v>
      </c>
      <c r="AF45" s="168" t="s">
        <v>37</v>
      </c>
      <c r="AG45" s="168" t="s">
        <v>37</v>
      </c>
      <c r="AH45" s="183" t="s">
        <v>67</v>
      </c>
      <c r="AI45" s="158" t="s">
        <v>60</v>
      </c>
      <c r="AJ45" s="168" t="s">
        <v>37</v>
      </c>
      <c r="AK45" s="168"/>
      <c r="AL45" s="168" t="s">
        <v>61</v>
      </c>
      <c r="AM45" s="168" t="s">
        <v>67</v>
      </c>
      <c r="AN45" s="168" t="s">
        <v>60</v>
      </c>
      <c r="AO45" s="183"/>
      <c r="AP45" s="158"/>
      <c r="AQ45" s="168" t="s">
        <v>67</v>
      </c>
      <c r="AR45" s="168" t="s">
        <v>60</v>
      </c>
      <c r="AS45" s="168"/>
      <c r="AT45" s="168" t="s">
        <v>58</v>
      </c>
      <c r="AU45" s="168" t="s">
        <v>61</v>
      </c>
      <c r="AV45" s="183" t="s">
        <v>67</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86</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11</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98</v>
      </c>
      <c r="D48" s="44"/>
      <c r="E48" s="52"/>
      <c r="F48" s="50"/>
      <c r="G48" s="58"/>
      <c r="H48" s="72" t="s">
        <v>19</v>
      </c>
      <c r="I48" s="80" t="s">
        <v>14</v>
      </c>
      <c r="J48" s="86"/>
      <c r="K48" s="86"/>
      <c r="L48" s="60"/>
      <c r="M48" s="92" t="s">
        <v>142</v>
      </c>
      <c r="N48" s="97"/>
      <c r="O48" s="102"/>
      <c r="P48" s="108" t="s">
        <v>39</v>
      </c>
      <c r="Q48" s="116"/>
      <c r="R48" s="116"/>
      <c r="S48" s="128"/>
      <c r="T48" s="143"/>
      <c r="U48" s="158"/>
      <c r="V48" s="168"/>
      <c r="W48" s="168"/>
      <c r="X48" s="168" t="s">
        <v>58</v>
      </c>
      <c r="Y48" s="168" t="s">
        <v>65</v>
      </c>
      <c r="Z48" s="168"/>
      <c r="AA48" s="183"/>
      <c r="AB48" s="158"/>
      <c r="AC48" s="168"/>
      <c r="AD48" s="168"/>
      <c r="AE48" s="168" t="s">
        <v>58</v>
      </c>
      <c r="AF48" s="168" t="s">
        <v>65</v>
      </c>
      <c r="AG48" s="168"/>
      <c r="AH48" s="183"/>
      <c r="AI48" s="158"/>
      <c r="AJ48" s="168"/>
      <c r="AK48" s="168"/>
      <c r="AL48" s="168" t="s">
        <v>58</v>
      </c>
      <c r="AM48" s="168" t="s">
        <v>65</v>
      </c>
      <c r="AN48" s="168"/>
      <c r="AO48" s="183"/>
      <c r="AP48" s="158"/>
      <c r="AQ48" s="168"/>
      <c r="AR48" s="168"/>
      <c r="AS48" s="168" t="s">
        <v>58</v>
      </c>
      <c r="AT48" s="168" t="s">
        <v>65</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86</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11</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98</v>
      </c>
      <c r="D51" s="44"/>
      <c r="E51" s="52"/>
      <c r="F51" s="50"/>
      <c r="G51" s="58"/>
      <c r="H51" s="72" t="s">
        <v>19</v>
      </c>
      <c r="I51" s="80" t="s">
        <v>14</v>
      </c>
      <c r="J51" s="86"/>
      <c r="K51" s="86"/>
      <c r="L51" s="60"/>
      <c r="M51" s="92" t="s">
        <v>144</v>
      </c>
      <c r="N51" s="97"/>
      <c r="O51" s="102"/>
      <c r="P51" s="108" t="s">
        <v>39</v>
      </c>
      <c r="Q51" s="116"/>
      <c r="R51" s="116"/>
      <c r="S51" s="128"/>
      <c r="T51" s="143"/>
      <c r="U51" s="158"/>
      <c r="V51" s="168"/>
      <c r="W51" s="168"/>
      <c r="X51" s="168" t="s">
        <v>65</v>
      </c>
      <c r="Y51" s="168"/>
      <c r="Z51" s="168"/>
      <c r="AA51" s="183" t="s">
        <v>65</v>
      </c>
      <c r="AB51" s="158"/>
      <c r="AC51" s="168"/>
      <c r="AD51" s="168"/>
      <c r="AE51" s="168" t="s">
        <v>65</v>
      </c>
      <c r="AF51" s="168"/>
      <c r="AG51" s="168"/>
      <c r="AH51" s="183" t="s">
        <v>65</v>
      </c>
      <c r="AI51" s="158"/>
      <c r="AJ51" s="168"/>
      <c r="AK51" s="168"/>
      <c r="AL51" s="168" t="s">
        <v>65</v>
      </c>
      <c r="AM51" s="168"/>
      <c r="AN51" s="168"/>
      <c r="AO51" s="183" t="s">
        <v>65</v>
      </c>
      <c r="AP51" s="158"/>
      <c r="AQ51" s="168"/>
      <c r="AR51" s="168"/>
      <c r="AS51" s="168" t="s">
        <v>65</v>
      </c>
      <c r="AT51" s="168"/>
      <c r="AU51" s="168"/>
      <c r="AV51" s="183" t="s">
        <v>65</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86</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11</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98</v>
      </c>
      <c r="D54" s="44"/>
      <c r="E54" s="52"/>
      <c r="F54" s="50"/>
      <c r="G54" s="58"/>
      <c r="H54" s="72" t="s">
        <v>19</v>
      </c>
      <c r="I54" s="80" t="s">
        <v>95</v>
      </c>
      <c r="J54" s="86"/>
      <c r="K54" s="86"/>
      <c r="L54" s="60"/>
      <c r="M54" s="92" t="s">
        <v>146</v>
      </c>
      <c r="N54" s="97"/>
      <c r="O54" s="102"/>
      <c r="P54" s="108" t="s">
        <v>39</v>
      </c>
      <c r="Q54" s="116"/>
      <c r="R54" s="116"/>
      <c r="S54" s="128"/>
      <c r="T54" s="143"/>
      <c r="U54" s="158"/>
      <c r="V54" s="168" t="s">
        <v>58</v>
      </c>
      <c r="W54" s="168"/>
      <c r="X54" s="168"/>
      <c r="Y54" s="168" t="s">
        <v>58</v>
      </c>
      <c r="Z54" s="168"/>
      <c r="AA54" s="183"/>
      <c r="AB54" s="158"/>
      <c r="AC54" s="168" t="s">
        <v>58</v>
      </c>
      <c r="AD54" s="168"/>
      <c r="AE54" s="168"/>
      <c r="AF54" s="168" t="s">
        <v>58</v>
      </c>
      <c r="AG54" s="168"/>
      <c r="AH54" s="183"/>
      <c r="AI54" s="158"/>
      <c r="AJ54" s="168" t="s">
        <v>58</v>
      </c>
      <c r="AK54" s="168"/>
      <c r="AL54" s="168"/>
      <c r="AM54" s="168" t="s">
        <v>58</v>
      </c>
      <c r="AN54" s="168"/>
      <c r="AO54" s="183"/>
      <c r="AP54" s="158"/>
      <c r="AQ54" s="168" t="s">
        <v>58</v>
      </c>
      <c r="AR54" s="168"/>
      <c r="AS54" s="168"/>
      <c r="AT54" s="168" t="s">
        <v>58</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86</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11</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98</v>
      </c>
      <c r="D57" s="44"/>
      <c r="E57" s="52"/>
      <c r="F57" s="50"/>
      <c r="G57" s="58"/>
      <c r="H57" s="72" t="s">
        <v>19</v>
      </c>
      <c r="I57" s="80" t="s">
        <v>95</v>
      </c>
      <c r="J57" s="86"/>
      <c r="K57" s="86"/>
      <c r="L57" s="60"/>
      <c r="M57" s="92" t="s">
        <v>147</v>
      </c>
      <c r="N57" s="97"/>
      <c r="O57" s="102"/>
      <c r="P57" s="108" t="s">
        <v>39</v>
      </c>
      <c r="Q57" s="116"/>
      <c r="R57" s="116"/>
      <c r="S57" s="128"/>
      <c r="T57" s="143"/>
      <c r="U57" s="158" t="s">
        <v>64</v>
      </c>
      <c r="V57" s="168"/>
      <c r="W57" s="168"/>
      <c r="X57" s="168"/>
      <c r="Y57" s="168"/>
      <c r="Z57" s="168" t="s">
        <v>64</v>
      </c>
      <c r="AA57" s="183"/>
      <c r="AB57" s="158" t="s">
        <v>64</v>
      </c>
      <c r="AC57" s="168"/>
      <c r="AD57" s="168"/>
      <c r="AE57" s="168"/>
      <c r="AF57" s="168"/>
      <c r="AG57" s="168" t="s">
        <v>64</v>
      </c>
      <c r="AH57" s="183"/>
      <c r="AI57" s="158" t="s">
        <v>64</v>
      </c>
      <c r="AJ57" s="168"/>
      <c r="AK57" s="168"/>
      <c r="AL57" s="168"/>
      <c r="AM57" s="168"/>
      <c r="AN57" s="168" t="s">
        <v>64</v>
      </c>
      <c r="AO57" s="183"/>
      <c r="AP57" s="158" t="s">
        <v>64</v>
      </c>
      <c r="AQ57" s="168"/>
      <c r="AR57" s="168"/>
      <c r="AS57" s="168"/>
      <c r="AT57" s="168"/>
      <c r="AU57" s="168" t="s">
        <v>64</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86</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11</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98</v>
      </c>
      <c r="D60" s="44"/>
      <c r="E60" s="52"/>
      <c r="F60" s="50"/>
      <c r="G60" s="58"/>
      <c r="H60" s="72" t="s">
        <v>19</v>
      </c>
      <c r="I60" s="80" t="s">
        <v>95</v>
      </c>
      <c r="J60" s="86"/>
      <c r="K60" s="86"/>
      <c r="L60" s="60"/>
      <c r="M60" s="92" t="s">
        <v>66</v>
      </c>
      <c r="N60" s="97"/>
      <c r="O60" s="102"/>
      <c r="P60" s="108" t="s">
        <v>39</v>
      </c>
      <c r="Q60" s="116"/>
      <c r="R60" s="116"/>
      <c r="S60" s="128"/>
      <c r="T60" s="143"/>
      <c r="U60" s="158" t="s">
        <v>54</v>
      </c>
      <c r="V60" s="168" t="s">
        <v>54</v>
      </c>
      <c r="W60" s="168" t="s">
        <v>54</v>
      </c>
      <c r="X60" s="168"/>
      <c r="Y60" s="168"/>
      <c r="Z60" s="168"/>
      <c r="AA60" s="183" t="s">
        <v>54</v>
      </c>
      <c r="AB60" s="158" t="s">
        <v>54</v>
      </c>
      <c r="AC60" s="168" t="s">
        <v>54</v>
      </c>
      <c r="AD60" s="168" t="s">
        <v>54</v>
      </c>
      <c r="AE60" s="168"/>
      <c r="AF60" s="168"/>
      <c r="AG60" s="168"/>
      <c r="AH60" s="183" t="s">
        <v>54</v>
      </c>
      <c r="AI60" s="158" t="s">
        <v>54</v>
      </c>
      <c r="AJ60" s="168" t="s">
        <v>54</v>
      </c>
      <c r="AK60" s="168" t="s">
        <v>54</v>
      </c>
      <c r="AL60" s="168"/>
      <c r="AM60" s="168"/>
      <c r="AN60" s="168"/>
      <c r="AO60" s="183" t="s">
        <v>54</v>
      </c>
      <c r="AP60" s="158" t="s">
        <v>54</v>
      </c>
      <c r="AQ60" s="168" t="s">
        <v>54</v>
      </c>
      <c r="AR60" s="168" t="s">
        <v>54</v>
      </c>
      <c r="AS60" s="168"/>
      <c r="AT60" s="168"/>
      <c r="AU60" s="168"/>
      <c r="AV60" s="183" t="s">
        <v>54</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86</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11</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98</v>
      </c>
      <c r="D63" s="44"/>
      <c r="E63" s="52"/>
      <c r="F63" s="50"/>
      <c r="G63" s="58"/>
      <c r="H63" s="72" t="s">
        <v>19</v>
      </c>
      <c r="I63" s="80" t="s">
        <v>95</v>
      </c>
      <c r="J63" s="86"/>
      <c r="K63" s="86"/>
      <c r="L63" s="60"/>
      <c r="M63" s="92" t="s">
        <v>148</v>
      </c>
      <c r="N63" s="97"/>
      <c r="O63" s="102"/>
      <c r="P63" s="108" t="s">
        <v>39</v>
      </c>
      <c r="Q63" s="116"/>
      <c r="R63" s="116"/>
      <c r="S63" s="128"/>
      <c r="T63" s="143"/>
      <c r="U63" s="158" t="s">
        <v>56</v>
      </c>
      <c r="V63" s="168" t="s">
        <v>56</v>
      </c>
      <c r="W63" s="168" t="s">
        <v>56</v>
      </c>
      <c r="X63" s="168"/>
      <c r="Y63" s="168"/>
      <c r="Z63" s="168"/>
      <c r="AA63" s="183"/>
      <c r="AB63" s="158" t="s">
        <v>56</v>
      </c>
      <c r="AC63" s="168" t="s">
        <v>56</v>
      </c>
      <c r="AD63" s="168" t="s">
        <v>56</v>
      </c>
      <c r="AE63" s="168"/>
      <c r="AF63" s="168"/>
      <c r="AG63" s="168"/>
      <c r="AH63" s="183"/>
      <c r="AI63" s="158" t="s">
        <v>56</v>
      </c>
      <c r="AJ63" s="168" t="s">
        <v>56</v>
      </c>
      <c r="AK63" s="168" t="s">
        <v>56</v>
      </c>
      <c r="AL63" s="168"/>
      <c r="AM63" s="168"/>
      <c r="AN63" s="168"/>
      <c r="AO63" s="183"/>
      <c r="AP63" s="158" t="s">
        <v>56</v>
      </c>
      <c r="AQ63" s="168" t="s">
        <v>56</v>
      </c>
      <c r="AR63" s="168" t="s">
        <v>56</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86</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11</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98</v>
      </c>
      <c r="D66" s="44"/>
      <c r="E66" s="52"/>
      <c r="F66" s="50"/>
      <c r="G66" s="58"/>
      <c r="H66" s="72" t="s">
        <v>19</v>
      </c>
      <c r="I66" s="80" t="s">
        <v>95</v>
      </c>
      <c r="J66" s="86"/>
      <c r="K66" s="86"/>
      <c r="L66" s="60"/>
      <c r="M66" s="92" t="s">
        <v>150</v>
      </c>
      <c r="N66" s="97"/>
      <c r="O66" s="102"/>
      <c r="P66" s="110" t="s">
        <v>39</v>
      </c>
      <c r="Q66" s="119"/>
      <c r="R66" s="119"/>
      <c r="S66" s="131"/>
      <c r="T66" s="145"/>
      <c r="U66" s="158"/>
      <c r="V66" s="168"/>
      <c r="W66" s="168" t="s">
        <v>114</v>
      </c>
      <c r="X66" s="168"/>
      <c r="Y66" s="168"/>
      <c r="Z66" s="168" t="s">
        <v>114</v>
      </c>
      <c r="AA66" s="183"/>
      <c r="AB66" s="158"/>
      <c r="AC66" s="168"/>
      <c r="AD66" s="168" t="s">
        <v>114</v>
      </c>
      <c r="AE66" s="168"/>
      <c r="AF66" s="168"/>
      <c r="AG66" s="168" t="s">
        <v>114</v>
      </c>
      <c r="AH66" s="183"/>
      <c r="AI66" s="158"/>
      <c r="AJ66" s="168"/>
      <c r="AK66" s="168" t="s">
        <v>114</v>
      </c>
      <c r="AL66" s="168"/>
      <c r="AM66" s="168"/>
      <c r="AN66" s="168" t="s">
        <v>114</v>
      </c>
      <c r="AO66" s="183"/>
      <c r="AP66" s="158"/>
      <c r="AQ66" s="168"/>
      <c r="AR66" s="168" t="s">
        <v>114</v>
      </c>
      <c r="AS66" s="168"/>
      <c r="AT66" s="168"/>
      <c r="AU66" s="168" t="s">
        <v>114</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86</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11</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201</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23</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202</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190</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437" priority="193">
      <formula>OR(U$69=$B22,U$70=$B22)</formula>
    </cfRule>
  </conditionalFormatting>
  <conditionalFormatting sqref="U22:AA23 U69:BA73">
    <cfRule type="expression" dxfId="436" priority="177">
      <formula>INDIRECT(ADDRESS(ROW(),COLUMN()))=TRUNC(INDIRECT(ADDRESS(ROW(),COLUMN())))</formula>
    </cfRule>
  </conditionalFormatting>
  <conditionalFormatting sqref="AB22:AH23">
    <cfRule type="expression" dxfId="435" priority="175">
      <formula>INDIRECT(ADDRESS(ROW(),COLUMN()))=TRUNC(INDIRECT(ADDRESS(ROW(),COLUMN())))</formula>
    </cfRule>
  </conditionalFormatting>
  <conditionalFormatting sqref="AI22:AO23">
    <cfRule type="expression" dxfId="434" priority="173">
      <formula>INDIRECT(ADDRESS(ROW(),COLUMN()))=TRUNC(INDIRECT(ADDRESS(ROW(),COLUMN())))</formula>
    </cfRule>
  </conditionalFormatting>
  <conditionalFormatting sqref="AP22:AV23">
    <cfRule type="expression" dxfId="433" priority="171">
      <formula>INDIRECT(ADDRESS(ROW(),COLUMN()))=TRUNC(INDIRECT(ADDRESS(ROW(),COLUMN())))</formula>
    </cfRule>
  </conditionalFormatting>
  <conditionalFormatting sqref="AW22:AY23">
    <cfRule type="expression" dxfId="432" priority="169">
      <formula>INDIRECT(ADDRESS(ROW(),COLUMN()))=TRUNC(INDIRECT(ADDRESS(ROW(),COLUMN())))</formula>
    </cfRule>
  </conditionalFormatting>
  <conditionalFormatting sqref="AZ22:BC23">
    <cfRule type="expression" dxfId="431" priority="168">
      <formula>INDIRECT(ADDRESS(ROW(),COLUMN()))=TRUNC(INDIRECT(ADDRESS(ROW(),COLUMN())))</formula>
    </cfRule>
  </conditionalFormatting>
  <conditionalFormatting sqref="U25:AA26">
    <cfRule type="expression" dxfId="430" priority="166">
      <formula>INDIRECT(ADDRESS(ROW(),COLUMN()))=TRUNC(INDIRECT(ADDRESS(ROW(),COLUMN())))</formula>
    </cfRule>
  </conditionalFormatting>
  <conditionalFormatting sqref="AB25:AH26">
    <cfRule type="expression" dxfId="429" priority="164">
      <formula>INDIRECT(ADDRESS(ROW(),COLUMN()))=TRUNC(INDIRECT(ADDRESS(ROW(),COLUMN())))</formula>
    </cfRule>
  </conditionalFormatting>
  <conditionalFormatting sqref="AI25:AO26">
    <cfRule type="expression" dxfId="428" priority="162">
      <formula>INDIRECT(ADDRESS(ROW(),COLUMN()))=TRUNC(INDIRECT(ADDRESS(ROW(),COLUMN())))</formula>
    </cfRule>
  </conditionalFormatting>
  <conditionalFormatting sqref="AP25:AV26">
    <cfRule type="expression" dxfId="427" priority="160">
      <formula>INDIRECT(ADDRESS(ROW(),COLUMN()))=TRUNC(INDIRECT(ADDRESS(ROW(),COLUMN())))</formula>
    </cfRule>
  </conditionalFormatting>
  <conditionalFormatting sqref="AW25:AY26">
    <cfRule type="expression" dxfId="426" priority="158">
      <formula>INDIRECT(ADDRESS(ROW(),COLUMN()))=TRUNC(INDIRECT(ADDRESS(ROW(),COLUMN())))</formula>
    </cfRule>
  </conditionalFormatting>
  <conditionalFormatting sqref="AZ25:BC26">
    <cfRule type="expression" dxfId="425" priority="157">
      <formula>INDIRECT(ADDRESS(ROW(),COLUMN()))=TRUNC(INDIRECT(ADDRESS(ROW(),COLUMN())))</formula>
    </cfRule>
  </conditionalFormatting>
  <conditionalFormatting sqref="U28:AA29">
    <cfRule type="expression" dxfId="424" priority="155">
      <formula>INDIRECT(ADDRESS(ROW(),COLUMN()))=TRUNC(INDIRECT(ADDRESS(ROW(),COLUMN())))</formula>
    </cfRule>
  </conditionalFormatting>
  <conditionalFormatting sqref="AB28:AH29">
    <cfRule type="expression" dxfId="423" priority="153">
      <formula>INDIRECT(ADDRESS(ROW(),COLUMN()))=TRUNC(INDIRECT(ADDRESS(ROW(),COLUMN())))</formula>
    </cfRule>
  </conditionalFormatting>
  <conditionalFormatting sqref="AI28:AO29">
    <cfRule type="expression" dxfId="422" priority="151">
      <formula>INDIRECT(ADDRESS(ROW(),COLUMN()))=TRUNC(INDIRECT(ADDRESS(ROW(),COLUMN())))</formula>
    </cfRule>
  </conditionalFormatting>
  <conditionalFormatting sqref="AP28:AV29">
    <cfRule type="expression" dxfId="421" priority="149">
      <formula>INDIRECT(ADDRESS(ROW(),COLUMN()))=TRUNC(INDIRECT(ADDRESS(ROW(),COLUMN())))</formula>
    </cfRule>
  </conditionalFormatting>
  <conditionalFormatting sqref="AW28:AY29">
    <cfRule type="expression" dxfId="420" priority="147">
      <formula>INDIRECT(ADDRESS(ROW(),COLUMN()))=TRUNC(INDIRECT(ADDRESS(ROW(),COLUMN())))</formula>
    </cfRule>
  </conditionalFormatting>
  <conditionalFormatting sqref="AZ28:BC29">
    <cfRule type="expression" dxfId="419" priority="146">
      <formula>INDIRECT(ADDRESS(ROW(),COLUMN()))=TRUNC(INDIRECT(ADDRESS(ROW(),COLUMN())))</formula>
    </cfRule>
  </conditionalFormatting>
  <conditionalFormatting sqref="U31:AA32">
    <cfRule type="expression" dxfId="418" priority="144">
      <formula>INDIRECT(ADDRESS(ROW(),COLUMN()))=TRUNC(INDIRECT(ADDRESS(ROW(),COLUMN())))</formula>
    </cfRule>
  </conditionalFormatting>
  <conditionalFormatting sqref="AB31:AH32">
    <cfRule type="expression" dxfId="417" priority="142">
      <formula>INDIRECT(ADDRESS(ROW(),COLUMN()))=TRUNC(INDIRECT(ADDRESS(ROW(),COLUMN())))</formula>
    </cfRule>
  </conditionalFormatting>
  <conditionalFormatting sqref="AI31:AO32">
    <cfRule type="expression" dxfId="416" priority="140">
      <formula>INDIRECT(ADDRESS(ROW(),COLUMN()))=TRUNC(INDIRECT(ADDRESS(ROW(),COLUMN())))</formula>
    </cfRule>
  </conditionalFormatting>
  <conditionalFormatting sqref="AP31:AV32">
    <cfRule type="expression" dxfId="415" priority="138">
      <formula>INDIRECT(ADDRESS(ROW(),COLUMN()))=TRUNC(INDIRECT(ADDRESS(ROW(),COLUMN())))</formula>
    </cfRule>
  </conditionalFormatting>
  <conditionalFormatting sqref="AW31:AY32">
    <cfRule type="expression" dxfId="414" priority="136">
      <formula>INDIRECT(ADDRESS(ROW(),COLUMN()))=TRUNC(INDIRECT(ADDRESS(ROW(),COLUMN())))</formula>
    </cfRule>
  </conditionalFormatting>
  <conditionalFormatting sqref="AZ31:BC32">
    <cfRule type="expression" dxfId="413" priority="135">
      <formula>INDIRECT(ADDRESS(ROW(),COLUMN()))=TRUNC(INDIRECT(ADDRESS(ROW(),COLUMN())))</formula>
    </cfRule>
  </conditionalFormatting>
  <conditionalFormatting sqref="U34:AA35">
    <cfRule type="expression" dxfId="412" priority="133">
      <formula>INDIRECT(ADDRESS(ROW(),COLUMN()))=TRUNC(INDIRECT(ADDRESS(ROW(),COLUMN())))</formula>
    </cfRule>
  </conditionalFormatting>
  <conditionalFormatting sqref="AB34:AH35">
    <cfRule type="expression" dxfId="411" priority="131">
      <formula>INDIRECT(ADDRESS(ROW(),COLUMN()))=TRUNC(INDIRECT(ADDRESS(ROW(),COLUMN())))</formula>
    </cfRule>
  </conditionalFormatting>
  <conditionalFormatting sqref="AI34:AO35">
    <cfRule type="expression" dxfId="410" priority="129">
      <formula>INDIRECT(ADDRESS(ROW(),COLUMN()))=TRUNC(INDIRECT(ADDRESS(ROW(),COLUMN())))</formula>
    </cfRule>
  </conditionalFormatting>
  <conditionalFormatting sqref="AP34:AV35">
    <cfRule type="expression" dxfId="409" priority="127">
      <formula>INDIRECT(ADDRESS(ROW(),COLUMN()))=TRUNC(INDIRECT(ADDRESS(ROW(),COLUMN())))</formula>
    </cfRule>
  </conditionalFormatting>
  <conditionalFormatting sqref="AW34:AY35">
    <cfRule type="expression" dxfId="408" priority="125">
      <formula>INDIRECT(ADDRESS(ROW(),COLUMN()))=TRUNC(INDIRECT(ADDRESS(ROW(),COLUMN())))</formula>
    </cfRule>
  </conditionalFormatting>
  <conditionalFormatting sqref="AZ34:BC35">
    <cfRule type="expression" dxfId="407" priority="124">
      <formula>INDIRECT(ADDRESS(ROW(),COLUMN()))=TRUNC(INDIRECT(ADDRESS(ROW(),COLUMN())))</formula>
    </cfRule>
  </conditionalFormatting>
  <conditionalFormatting sqref="U37:AA38">
    <cfRule type="expression" dxfId="406" priority="122">
      <formula>INDIRECT(ADDRESS(ROW(),COLUMN()))=TRUNC(INDIRECT(ADDRESS(ROW(),COLUMN())))</formula>
    </cfRule>
  </conditionalFormatting>
  <conditionalFormatting sqref="AB37:AH38">
    <cfRule type="expression" dxfId="405" priority="120">
      <formula>INDIRECT(ADDRESS(ROW(),COLUMN()))=TRUNC(INDIRECT(ADDRESS(ROW(),COLUMN())))</formula>
    </cfRule>
  </conditionalFormatting>
  <conditionalFormatting sqref="AI37:AO38">
    <cfRule type="expression" dxfId="404" priority="118">
      <formula>INDIRECT(ADDRESS(ROW(),COLUMN()))=TRUNC(INDIRECT(ADDRESS(ROW(),COLUMN())))</formula>
    </cfRule>
  </conditionalFormatting>
  <conditionalFormatting sqref="AP37:AV38">
    <cfRule type="expression" dxfId="403" priority="116">
      <formula>INDIRECT(ADDRESS(ROW(),COLUMN()))=TRUNC(INDIRECT(ADDRESS(ROW(),COLUMN())))</formula>
    </cfRule>
  </conditionalFormatting>
  <conditionalFormatting sqref="AW37:AY38">
    <cfRule type="expression" dxfId="402" priority="114">
      <formula>INDIRECT(ADDRESS(ROW(),COLUMN()))=TRUNC(INDIRECT(ADDRESS(ROW(),COLUMN())))</formula>
    </cfRule>
  </conditionalFormatting>
  <conditionalFormatting sqref="AZ37:BC38">
    <cfRule type="expression" dxfId="401" priority="113">
      <formula>INDIRECT(ADDRESS(ROW(),COLUMN()))=TRUNC(INDIRECT(ADDRESS(ROW(),COLUMN())))</formula>
    </cfRule>
  </conditionalFormatting>
  <conditionalFormatting sqref="U40:AA41">
    <cfRule type="expression" dxfId="400" priority="111">
      <formula>INDIRECT(ADDRESS(ROW(),COLUMN()))=TRUNC(INDIRECT(ADDRESS(ROW(),COLUMN())))</formula>
    </cfRule>
  </conditionalFormatting>
  <conditionalFormatting sqref="AB40:AH41">
    <cfRule type="expression" dxfId="399" priority="109">
      <formula>INDIRECT(ADDRESS(ROW(),COLUMN()))=TRUNC(INDIRECT(ADDRESS(ROW(),COLUMN())))</formula>
    </cfRule>
  </conditionalFormatting>
  <conditionalFormatting sqref="AI40:AO41">
    <cfRule type="expression" dxfId="398" priority="107">
      <formula>INDIRECT(ADDRESS(ROW(),COLUMN()))=TRUNC(INDIRECT(ADDRESS(ROW(),COLUMN())))</formula>
    </cfRule>
  </conditionalFormatting>
  <conditionalFormatting sqref="AP40:AV41">
    <cfRule type="expression" dxfId="397" priority="105">
      <formula>INDIRECT(ADDRESS(ROW(),COLUMN()))=TRUNC(INDIRECT(ADDRESS(ROW(),COLUMN())))</formula>
    </cfRule>
  </conditionalFormatting>
  <conditionalFormatting sqref="AW40:AY41">
    <cfRule type="expression" dxfId="396" priority="103">
      <formula>INDIRECT(ADDRESS(ROW(),COLUMN()))=TRUNC(INDIRECT(ADDRESS(ROW(),COLUMN())))</formula>
    </cfRule>
  </conditionalFormatting>
  <conditionalFormatting sqref="AZ40:BC41">
    <cfRule type="expression" dxfId="395" priority="102">
      <formula>INDIRECT(ADDRESS(ROW(),COLUMN()))=TRUNC(INDIRECT(ADDRESS(ROW(),COLUMN())))</formula>
    </cfRule>
  </conditionalFormatting>
  <conditionalFormatting sqref="U43:AA44">
    <cfRule type="expression" dxfId="394" priority="100">
      <formula>INDIRECT(ADDRESS(ROW(),COLUMN()))=TRUNC(INDIRECT(ADDRESS(ROW(),COLUMN())))</formula>
    </cfRule>
  </conditionalFormatting>
  <conditionalFormatting sqref="AB43:AH44">
    <cfRule type="expression" dxfId="393" priority="98">
      <formula>INDIRECT(ADDRESS(ROW(),COLUMN()))=TRUNC(INDIRECT(ADDRESS(ROW(),COLUMN())))</formula>
    </cfRule>
  </conditionalFormatting>
  <conditionalFormatting sqref="AI43:AO44">
    <cfRule type="expression" dxfId="392" priority="96">
      <formula>INDIRECT(ADDRESS(ROW(),COLUMN()))=TRUNC(INDIRECT(ADDRESS(ROW(),COLUMN())))</formula>
    </cfRule>
  </conditionalFormatting>
  <conditionalFormatting sqref="AP43:AV44">
    <cfRule type="expression" dxfId="391" priority="94">
      <formula>INDIRECT(ADDRESS(ROW(),COLUMN()))=TRUNC(INDIRECT(ADDRESS(ROW(),COLUMN())))</formula>
    </cfRule>
  </conditionalFormatting>
  <conditionalFormatting sqref="AW43:AY44">
    <cfRule type="expression" dxfId="390" priority="92">
      <formula>INDIRECT(ADDRESS(ROW(),COLUMN()))=TRUNC(INDIRECT(ADDRESS(ROW(),COLUMN())))</formula>
    </cfRule>
  </conditionalFormatting>
  <conditionalFormatting sqref="AZ43:BC44">
    <cfRule type="expression" dxfId="389" priority="91">
      <formula>INDIRECT(ADDRESS(ROW(),COLUMN()))=TRUNC(INDIRECT(ADDRESS(ROW(),COLUMN())))</formula>
    </cfRule>
  </conditionalFormatting>
  <conditionalFormatting sqref="U46:AA47">
    <cfRule type="expression" dxfId="388" priority="89">
      <formula>INDIRECT(ADDRESS(ROW(),COLUMN()))=TRUNC(INDIRECT(ADDRESS(ROW(),COLUMN())))</formula>
    </cfRule>
  </conditionalFormatting>
  <conditionalFormatting sqref="AB46:AH47">
    <cfRule type="expression" dxfId="387" priority="87">
      <formula>INDIRECT(ADDRESS(ROW(),COLUMN()))=TRUNC(INDIRECT(ADDRESS(ROW(),COLUMN())))</formula>
    </cfRule>
  </conditionalFormatting>
  <conditionalFormatting sqref="AI46:AO47">
    <cfRule type="expression" dxfId="386" priority="85">
      <formula>INDIRECT(ADDRESS(ROW(),COLUMN()))=TRUNC(INDIRECT(ADDRESS(ROW(),COLUMN())))</formula>
    </cfRule>
  </conditionalFormatting>
  <conditionalFormatting sqref="AP46:AV47">
    <cfRule type="expression" dxfId="385" priority="83">
      <formula>INDIRECT(ADDRESS(ROW(),COLUMN()))=TRUNC(INDIRECT(ADDRESS(ROW(),COLUMN())))</formula>
    </cfRule>
  </conditionalFormatting>
  <conditionalFormatting sqref="AW46:AY47">
    <cfRule type="expression" dxfId="384" priority="81">
      <formula>INDIRECT(ADDRESS(ROW(),COLUMN()))=TRUNC(INDIRECT(ADDRESS(ROW(),COLUMN())))</formula>
    </cfRule>
  </conditionalFormatting>
  <conditionalFormatting sqref="AZ46:BC47">
    <cfRule type="expression" dxfId="383" priority="80">
      <formula>INDIRECT(ADDRESS(ROW(),COLUMN()))=TRUNC(INDIRECT(ADDRESS(ROW(),COLUMN())))</formula>
    </cfRule>
  </conditionalFormatting>
  <conditionalFormatting sqref="U49:AA50">
    <cfRule type="expression" dxfId="382" priority="78">
      <formula>INDIRECT(ADDRESS(ROW(),COLUMN()))=TRUNC(INDIRECT(ADDRESS(ROW(),COLUMN())))</formula>
    </cfRule>
  </conditionalFormatting>
  <conditionalFormatting sqref="AB49:AH50">
    <cfRule type="expression" dxfId="381" priority="76">
      <formula>INDIRECT(ADDRESS(ROW(),COLUMN()))=TRUNC(INDIRECT(ADDRESS(ROW(),COLUMN())))</formula>
    </cfRule>
  </conditionalFormatting>
  <conditionalFormatting sqref="AI49:AO50">
    <cfRule type="expression" dxfId="380" priority="74">
      <formula>INDIRECT(ADDRESS(ROW(),COLUMN()))=TRUNC(INDIRECT(ADDRESS(ROW(),COLUMN())))</formula>
    </cfRule>
  </conditionalFormatting>
  <conditionalFormatting sqref="AP49:AV50">
    <cfRule type="expression" dxfId="379" priority="72">
      <formula>INDIRECT(ADDRESS(ROW(),COLUMN()))=TRUNC(INDIRECT(ADDRESS(ROW(),COLUMN())))</formula>
    </cfRule>
  </conditionalFormatting>
  <conditionalFormatting sqref="AW49:AY50">
    <cfRule type="expression" dxfId="378" priority="70">
      <formula>INDIRECT(ADDRESS(ROW(),COLUMN()))=TRUNC(INDIRECT(ADDRESS(ROW(),COLUMN())))</formula>
    </cfRule>
  </conditionalFormatting>
  <conditionalFormatting sqref="AZ49:BC50">
    <cfRule type="expression" dxfId="377" priority="69">
      <formula>INDIRECT(ADDRESS(ROW(),COLUMN()))=TRUNC(INDIRECT(ADDRESS(ROW(),COLUMN())))</formula>
    </cfRule>
  </conditionalFormatting>
  <conditionalFormatting sqref="U52:AA53">
    <cfRule type="expression" dxfId="376" priority="67">
      <formula>INDIRECT(ADDRESS(ROW(),COLUMN()))=TRUNC(INDIRECT(ADDRESS(ROW(),COLUMN())))</formula>
    </cfRule>
  </conditionalFormatting>
  <conditionalFormatting sqref="AB52:AH53">
    <cfRule type="expression" dxfId="375" priority="65">
      <formula>INDIRECT(ADDRESS(ROW(),COLUMN()))=TRUNC(INDIRECT(ADDRESS(ROW(),COLUMN())))</formula>
    </cfRule>
  </conditionalFormatting>
  <conditionalFormatting sqref="AI52:AO53">
    <cfRule type="expression" dxfId="374" priority="63">
      <formula>INDIRECT(ADDRESS(ROW(),COLUMN()))=TRUNC(INDIRECT(ADDRESS(ROW(),COLUMN())))</formula>
    </cfRule>
  </conditionalFormatting>
  <conditionalFormatting sqref="AP52:AV53">
    <cfRule type="expression" dxfId="373" priority="61">
      <formula>INDIRECT(ADDRESS(ROW(),COLUMN()))=TRUNC(INDIRECT(ADDRESS(ROW(),COLUMN())))</formula>
    </cfRule>
  </conditionalFormatting>
  <conditionalFormatting sqref="AW52:AY53">
    <cfRule type="expression" dxfId="372" priority="59">
      <formula>INDIRECT(ADDRESS(ROW(),COLUMN()))=TRUNC(INDIRECT(ADDRESS(ROW(),COLUMN())))</formula>
    </cfRule>
  </conditionalFormatting>
  <conditionalFormatting sqref="AZ52:BC53">
    <cfRule type="expression" dxfId="371" priority="58">
      <formula>INDIRECT(ADDRESS(ROW(),COLUMN()))=TRUNC(INDIRECT(ADDRESS(ROW(),COLUMN())))</formula>
    </cfRule>
  </conditionalFormatting>
  <conditionalFormatting sqref="U55:AA56">
    <cfRule type="expression" dxfId="370" priority="56">
      <formula>INDIRECT(ADDRESS(ROW(),COLUMN()))=TRUNC(INDIRECT(ADDRESS(ROW(),COLUMN())))</formula>
    </cfRule>
  </conditionalFormatting>
  <conditionalFormatting sqref="AB55:AH56">
    <cfRule type="expression" dxfId="369" priority="54">
      <formula>INDIRECT(ADDRESS(ROW(),COLUMN()))=TRUNC(INDIRECT(ADDRESS(ROW(),COLUMN())))</formula>
    </cfRule>
  </conditionalFormatting>
  <conditionalFormatting sqref="AI55:AO56">
    <cfRule type="expression" dxfId="368" priority="52">
      <formula>INDIRECT(ADDRESS(ROW(),COLUMN()))=TRUNC(INDIRECT(ADDRESS(ROW(),COLUMN())))</formula>
    </cfRule>
  </conditionalFormatting>
  <conditionalFormatting sqref="AP55:AV56">
    <cfRule type="expression" dxfId="367" priority="50">
      <formula>INDIRECT(ADDRESS(ROW(),COLUMN()))=TRUNC(INDIRECT(ADDRESS(ROW(),COLUMN())))</formula>
    </cfRule>
  </conditionalFormatting>
  <conditionalFormatting sqref="AW55:AY56">
    <cfRule type="expression" dxfId="366" priority="48">
      <formula>INDIRECT(ADDRESS(ROW(),COLUMN()))=TRUNC(INDIRECT(ADDRESS(ROW(),COLUMN())))</formula>
    </cfRule>
  </conditionalFormatting>
  <conditionalFormatting sqref="AZ55:BC56">
    <cfRule type="expression" dxfId="365" priority="47">
      <formula>INDIRECT(ADDRESS(ROW(),COLUMN()))=TRUNC(INDIRECT(ADDRESS(ROW(),COLUMN())))</formula>
    </cfRule>
  </conditionalFormatting>
  <conditionalFormatting sqref="U58:AA59">
    <cfRule type="expression" dxfId="364" priority="45">
      <formula>INDIRECT(ADDRESS(ROW(),COLUMN()))=TRUNC(INDIRECT(ADDRESS(ROW(),COLUMN())))</formula>
    </cfRule>
  </conditionalFormatting>
  <conditionalFormatting sqref="AB58:AH59">
    <cfRule type="expression" dxfId="363" priority="43">
      <formula>INDIRECT(ADDRESS(ROW(),COLUMN()))=TRUNC(INDIRECT(ADDRESS(ROW(),COLUMN())))</formula>
    </cfRule>
  </conditionalFormatting>
  <conditionalFormatting sqref="AI58:AO59">
    <cfRule type="expression" dxfId="362" priority="41">
      <formula>INDIRECT(ADDRESS(ROW(),COLUMN()))=TRUNC(INDIRECT(ADDRESS(ROW(),COLUMN())))</formula>
    </cfRule>
  </conditionalFormatting>
  <conditionalFormatting sqref="AP58:AV59">
    <cfRule type="expression" dxfId="361" priority="39">
      <formula>INDIRECT(ADDRESS(ROW(),COLUMN()))=TRUNC(INDIRECT(ADDRESS(ROW(),COLUMN())))</formula>
    </cfRule>
  </conditionalFormatting>
  <conditionalFormatting sqref="AW58:AY59">
    <cfRule type="expression" dxfId="360" priority="37">
      <formula>INDIRECT(ADDRESS(ROW(),COLUMN()))=TRUNC(INDIRECT(ADDRESS(ROW(),COLUMN())))</formula>
    </cfRule>
  </conditionalFormatting>
  <conditionalFormatting sqref="AZ58:BC59">
    <cfRule type="expression" dxfId="359" priority="36">
      <formula>INDIRECT(ADDRESS(ROW(),COLUMN()))=TRUNC(INDIRECT(ADDRESS(ROW(),COLUMN())))</formula>
    </cfRule>
  </conditionalFormatting>
  <conditionalFormatting sqref="U61:AA62">
    <cfRule type="expression" dxfId="358" priority="34">
      <formula>INDIRECT(ADDRESS(ROW(),COLUMN()))=TRUNC(INDIRECT(ADDRESS(ROW(),COLUMN())))</formula>
    </cfRule>
  </conditionalFormatting>
  <conditionalFormatting sqref="AB61:AH62">
    <cfRule type="expression" dxfId="357" priority="32">
      <formula>INDIRECT(ADDRESS(ROW(),COLUMN()))=TRUNC(INDIRECT(ADDRESS(ROW(),COLUMN())))</formula>
    </cfRule>
  </conditionalFormatting>
  <conditionalFormatting sqref="AI61:AO62">
    <cfRule type="expression" dxfId="356" priority="30">
      <formula>INDIRECT(ADDRESS(ROW(),COLUMN()))=TRUNC(INDIRECT(ADDRESS(ROW(),COLUMN())))</formula>
    </cfRule>
  </conditionalFormatting>
  <conditionalFormatting sqref="AP61:AV62">
    <cfRule type="expression" dxfId="355" priority="28">
      <formula>INDIRECT(ADDRESS(ROW(),COLUMN()))=TRUNC(INDIRECT(ADDRESS(ROW(),COLUMN())))</formula>
    </cfRule>
  </conditionalFormatting>
  <conditionalFormatting sqref="AW61:AY62">
    <cfRule type="expression" dxfId="354" priority="26">
      <formula>INDIRECT(ADDRESS(ROW(),COLUMN()))=TRUNC(INDIRECT(ADDRESS(ROW(),COLUMN())))</formula>
    </cfRule>
  </conditionalFormatting>
  <conditionalFormatting sqref="AZ61:BC62">
    <cfRule type="expression" dxfId="353" priority="25">
      <formula>INDIRECT(ADDRESS(ROW(),COLUMN()))=TRUNC(INDIRECT(ADDRESS(ROW(),COLUMN())))</formula>
    </cfRule>
  </conditionalFormatting>
  <conditionalFormatting sqref="U64:AA65">
    <cfRule type="expression" dxfId="352" priority="23">
      <formula>INDIRECT(ADDRESS(ROW(),COLUMN()))=TRUNC(INDIRECT(ADDRESS(ROW(),COLUMN())))</formula>
    </cfRule>
  </conditionalFormatting>
  <conditionalFormatting sqref="AB64:AH65">
    <cfRule type="expression" dxfId="351" priority="21">
      <formula>INDIRECT(ADDRESS(ROW(),COLUMN()))=TRUNC(INDIRECT(ADDRESS(ROW(),COLUMN())))</formula>
    </cfRule>
  </conditionalFormatting>
  <conditionalFormatting sqref="AI64:AO65">
    <cfRule type="expression" dxfId="350" priority="19">
      <formula>INDIRECT(ADDRESS(ROW(),COLUMN()))=TRUNC(INDIRECT(ADDRESS(ROW(),COLUMN())))</formula>
    </cfRule>
  </conditionalFormatting>
  <conditionalFormatting sqref="AP64:AV65">
    <cfRule type="expression" dxfId="349" priority="17">
      <formula>INDIRECT(ADDRESS(ROW(),COLUMN()))=TRUNC(INDIRECT(ADDRESS(ROW(),COLUMN())))</formula>
    </cfRule>
  </conditionalFormatting>
  <conditionalFormatting sqref="AW64:AY65">
    <cfRule type="expression" dxfId="348" priority="15">
      <formula>INDIRECT(ADDRESS(ROW(),COLUMN()))=TRUNC(INDIRECT(ADDRESS(ROW(),COLUMN())))</formula>
    </cfRule>
  </conditionalFormatting>
  <conditionalFormatting sqref="AZ64:BC65">
    <cfRule type="expression" dxfId="347" priority="14">
      <formula>INDIRECT(ADDRESS(ROW(),COLUMN()))=TRUNC(INDIRECT(ADDRESS(ROW(),COLUMN())))</formula>
    </cfRule>
  </conditionalFormatting>
  <conditionalFormatting sqref="U67:AA68">
    <cfRule type="expression" dxfId="346" priority="12">
      <formula>INDIRECT(ADDRESS(ROW(),COLUMN()))=TRUNC(INDIRECT(ADDRESS(ROW(),COLUMN())))</formula>
    </cfRule>
  </conditionalFormatting>
  <conditionalFormatting sqref="AB67:AH68">
    <cfRule type="expression" dxfId="345" priority="10">
      <formula>INDIRECT(ADDRESS(ROW(),COLUMN()))=TRUNC(INDIRECT(ADDRESS(ROW(),COLUMN())))</formula>
    </cfRule>
  </conditionalFormatting>
  <conditionalFormatting sqref="AI67:AO68">
    <cfRule type="expression" dxfId="344" priority="8">
      <formula>INDIRECT(ADDRESS(ROW(),COLUMN()))=TRUNC(INDIRECT(ADDRESS(ROW(),COLUMN())))</formula>
    </cfRule>
  </conditionalFormatting>
  <conditionalFormatting sqref="AP67:AV68">
    <cfRule type="expression" dxfId="343" priority="6">
      <formula>INDIRECT(ADDRESS(ROW(),COLUMN()))=TRUNC(INDIRECT(ADDRESS(ROW(),COLUMN())))</formula>
    </cfRule>
  </conditionalFormatting>
  <conditionalFormatting sqref="AW67:AY68">
    <cfRule type="expression" dxfId="342" priority="4">
      <formula>INDIRECT(ADDRESS(ROW(),COLUMN()))=TRUNC(INDIRECT(ADDRESS(ROW(),COLUMN())))</formula>
    </cfRule>
  </conditionalFormatting>
  <conditionalFormatting sqref="AZ67:BC68">
    <cfRule type="expression" dxfId="341"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5.5"/>
  <cols>
    <col min="1" max="1" width="1.625" style="288" customWidth="1"/>
    <col min="2" max="2" width="5.625" style="289" customWidth="1"/>
    <col min="3" max="3" width="10.625" style="289" customWidth="1"/>
    <col min="4" max="4" width="10.625" style="289" hidden="1" customWidth="1"/>
    <col min="5" max="5" width="3.375" style="289" bestFit="1" customWidth="1"/>
    <col min="6" max="6" width="15.625" style="288" customWidth="1"/>
    <col min="7" max="7" width="3.375" style="288" bestFit="1" customWidth="1"/>
    <col min="8" max="8" width="15.625" style="288" customWidth="1"/>
    <col min="9" max="9" width="3.375" style="288" bestFit="1" customWidth="1"/>
    <col min="10" max="10" width="15.625" style="289" customWidth="1"/>
    <col min="11" max="11" width="3.375" style="288" bestFit="1" customWidth="1"/>
    <col min="12" max="12" width="15.625" style="288" customWidth="1"/>
    <col min="13" max="13" width="5" style="288" customWidth="1"/>
    <col min="14" max="14" width="15.625" style="288" customWidth="1"/>
    <col min="15" max="15" width="3.375" style="288" customWidth="1"/>
    <col min="16" max="16" width="15.625" style="288" customWidth="1"/>
    <col min="17" max="17" width="3.375" style="288" customWidth="1"/>
    <col min="18" max="18" width="15.625" style="288" customWidth="1"/>
    <col min="19" max="19" width="3.375" style="288" customWidth="1"/>
    <col min="20" max="20" width="15.625" style="288" customWidth="1"/>
    <col min="21" max="21" width="3.375" style="288" customWidth="1"/>
    <col min="22" max="22" width="15.625" style="288" customWidth="1"/>
    <col min="23" max="23" width="3.375" style="288" customWidth="1"/>
    <col min="24" max="24" width="15.625" style="288" customWidth="1"/>
    <col min="25" max="25" width="3.375" style="288" customWidth="1"/>
    <col min="26" max="26" width="15.625" style="288" customWidth="1"/>
    <col min="27" max="27" width="3.375" style="288" customWidth="1"/>
    <col min="28" max="28" width="50.625" style="288" customWidth="1"/>
    <col min="29" max="16384" width="9" style="288"/>
  </cols>
  <sheetData>
    <row r="1" spans="2:28">
      <c r="B1" s="290" t="s">
        <v>51</v>
      </c>
    </row>
    <row r="2" spans="2:28">
      <c r="B2" s="291" t="s">
        <v>25</v>
      </c>
      <c r="F2" s="292"/>
      <c r="G2" s="303"/>
      <c r="H2" s="303"/>
      <c r="I2" s="303"/>
      <c r="J2" s="299"/>
      <c r="K2" s="303"/>
      <c r="L2" s="303"/>
    </row>
    <row r="3" spans="2:28">
      <c r="B3" s="292" t="s">
        <v>154</v>
      </c>
      <c r="F3" s="299" t="s">
        <v>155</v>
      </c>
      <c r="G3" s="303"/>
      <c r="H3" s="303"/>
      <c r="I3" s="303"/>
      <c r="J3" s="299"/>
      <c r="K3" s="303"/>
      <c r="L3" s="303"/>
    </row>
    <row r="4" spans="2:28">
      <c r="B4" s="291"/>
      <c r="F4" s="300" t="s">
        <v>53</v>
      </c>
      <c r="G4" s="300"/>
      <c r="H4" s="300"/>
      <c r="I4" s="300"/>
      <c r="J4" s="300"/>
      <c r="K4" s="300"/>
      <c r="L4" s="300"/>
      <c r="N4" s="300" t="s">
        <v>79</v>
      </c>
      <c r="O4" s="300"/>
      <c r="P4" s="300"/>
      <c r="R4" s="300" t="s">
        <v>78</v>
      </c>
      <c r="S4" s="300"/>
      <c r="T4" s="300"/>
      <c r="U4" s="300"/>
      <c r="V4" s="300"/>
      <c r="W4" s="300"/>
      <c r="X4" s="300"/>
      <c r="Z4" s="310" t="s">
        <v>88</v>
      </c>
      <c r="AB4" s="300" t="s">
        <v>164</v>
      </c>
    </row>
    <row r="5" spans="2:28">
      <c r="B5" s="289" t="s">
        <v>41</v>
      </c>
      <c r="C5" s="289" t="s">
        <v>15</v>
      </c>
      <c r="F5" s="289" t="s">
        <v>161</v>
      </c>
      <c r="G5" s="289"/>
      <c r="H5" s="289" t="s">
        <v>63</v>
      </c>
      <c r="J5" s="289" t="s">
        <v>55</v>
      </c>
      <c r="L5" s="289" t="s">
        <v>53</v>
      </c>
      <c r="N5" s="289" t="s">
        <v>162</v>
      </c>
      <c r="P5" s="289" t="s">
        <v>163</v>
      </c>
      <c r="R5" s="289" t="s">
        <v>162</v>
      </c>
      <c r="T5" s="289" t="s">
        <v>163</v>
      </c>
      <c r="V5" s="289" t="s">
        <v>55</v>
      </c>
      <c r="X5" s="289" t="s">
        <v>53</v>
      </c>
      <c r="Z5" s="311" t="s">
        <v>89</v>
      </c>
      <c r="AB5" s="300"/>
    </row>
    <row r="6" spans="2:28">
      <c r="B6" s="293">
        <v>1</v>
      </c>
      <c r="C6" s="294" t="s">
        <v>58</v>
      </c>
      <c r="D6" s="298" t="str">
        <f t="shared" ref="D6:D38" si="0">C6</f>
        <v>a</v>
      </c>
      <c r="E6" s="293" t="s">
        <v>35</v>
      </c>
      <c r="F6" s="301">
        <v>0.29166666666666669</v>
      </c>
      <c r="G6" s="293" t="s">
        <v>36</v>
      </c>
      <c r="H6" s="301">
        <v>0.66666666666666663</v>
      </c>
      <c r="I6" s="304" t="s">
        <v>57</v>
      </c>
      <c r="J6" s="301">
        <v>4.1666666666666664e-002</v>
      </c>
      <c r="K6" s="305" t="s">
        <v>6</v>
      </c>
      <c r="L6" s="300">
        <f t="shared" ref="L6:L22" si="1">IF(OR(F6="",H6=""),"",(H6+IF(F6&gt;H6,1,0)-F6-J6)*24)</f>
        <v>7.9999999999999982</v>
      </c>
      <c r="N6" s="306">
        <f>'【記載例】認知症対応型共同生活介護'!$BB$13</f>
        <v>0.29166666666666669</v>
      </c>
      <c r="O6" s="289" t="s">
        <v>36</v>
      </c>
      <c r="P6" s="306">
        <f>'【記載例】認知症対応型共同生活介護'!$BF$13</f>
        <v>0.83333333333333337</v>
      </c>
      <c r="R6" s="308">
        <f t="shared" ref="R6:R22" si="2">IF(F6="","",IF(F6&lt;N6,N6,IF(F6&gt;=P6,"",F6)))</f>
        <v>0.29166666666666669</v>
      </c>
      <c r="S6" s="289" t="s">
        <v>36</v>
      </c>
      <c r="T6" s="308">
        <f t="shared" ref="T6:T22" si="3">IF(H6="","",IF(H6&gt;F6,IF(H6&lt;P6,H6,P6),P6))</f>
        <v>0.66666666666666663</v>
      </c>
      <c r="U6" s="309" t="s">
        <v>57</v>
      </c>
      <c r="V6" s="301">
        <v>4.1666666666666664e-002</v>
      </c>
      <c r="W6" s="288" t="s">
        <v>6</v>
      </c>
      <c r="X6" s="300">
        <f t="shared" ref="X6:X22" si="4">IF(R6="","",IF((T6+IF(R6&gt;T6,1,0)-R6-V6)*24=0,"",(T6+IF(R6&gt;T6,1,0)-R6-V6)*24))</f>
        <v>7.9999999999999982</v>
      </c>
      <c r="Z6" s="300" t="str">
        <f t="shared" ref="Z6:Z22" si="5">IF(X6="",L6,IF(OR(L6-X6=0,L6-X6&lt;0),"-",L6-X6))</f>
        <v>-</v>
      </c>
      <c r="AB6" s="312"/>
    </row>
    <row r="7" spans="2:28">
      <c r="B7" s="293">
        <v>2</v>
      </c>
      <c r="C7" s="294" t="s">
        <v>61</v>
      </c>
      <c r="D7" s="298" t="str">
        <f t="shared" si="0"/>
        <v>b</v>
      </c>
      <c r="E7" s="293" t="s">
        <v>35</v>
      </c>
      <c r="F7" s="301">
        <v>0.45833333333333331</v>
      </c>
      <c r="G7" s="293" t="s">
        <v>36</v>
      </c>
      <c r="H7" s="301">
        <v>0.83333333333333337</v>
      </c>
      <c r="I7" s="304" t="s">
        <v>57</v>
      </c>
      <c r="J7" s="301">
        <v>4.1666666666666664e-002</v>
      </c>
      <c r="K7" s="305" t="s">
        <v>6</v>
      </c>
      <c r="L7" s="300">
        <f t="shared" si="1"/>
        <v>8</v>
      </c>
      <c r="N7" s="306">
        <f>'【記載例】認知症対応型共同生活介護'!$BB$13</f>
        <v>0.29166666666666669</v>
      </c>
      <c r="O7" s="289" t="s">
        <v>36</v>
      </c>
      <c r="P7" s="306">
        <f>'【記載例】認知症対応型共同生活介護'!$BF$13</f>
        <v>0.83333333333333337</v>
      </c>
      <c r="R7" s="308">
        <f t="shared" si="2"/>
        <v>0.45833333333333331</v>
      </c>
      <c r="S7" s="289" t="s">
        <v>36</v>
      </c>
      <c r="T7" s="308">
        <f t="shared" si="3"/>
        <v>0.83333333333333337</v>
      </c>
      <c r="U7" s="309" t="s">
        <v>57</v>
      </c>
      <c r="V7" s="301">
        <v>4.1666666666666664e-002</v>
      </c>
      <c r="W7" s="288" t="s">
        <v>6</v>
      </c>
      <c r="X7" s="300">
        <f t="shared" si="4"/>
        <v>8</v>
      </c>
      <c r="Z7" s="300" t="str">
        <f t="shared" si="5"/>
        <v>-</v>
      </c>
      <c r="AB7" s="312"/>
    </row>
    <row r="8" spans="2:28">
      <c r="B8" s="293">
        <v>3</v>
      </c>
      <c r="C8" s="294" t="s">
        <v>37</v>
      </c>
      <c r="D8" s="298" t="str">
        <f t="shared" si="0"/>
        <v>c</v>
      </c>
      <c r="E8" s="293" t="s">
        <v>35</v>
      </c>
      <c r="F8" s="301">
        <v>0.375</v>
      </c>
      <c r="G8" s="293" t="s">
        <v>36</v>
      </c>
      <c r="H8" s="301">
        <v>0.75</v>
      </c>
      <c r="I8" s="304" t="s">
        <v>57</v>
      </c>
      <c r="J8" s="301">
        <v>4.1666666666666664e-002</v>
      </c>
      <c r="K8" s="305" t="s">
        <v>6</v>
      </c>
      <c r="L8" s="300">
        <f t="shared" si="1"/>
        <v>8</v>
      </c>
      <c r="N8" s="306">
        <f>'【記載例】認知症対応型共同生活介護'!$BB$13</f>
        <v>0.29166666666666669</v>
      </c>
      <c r="O8" s="289" t="s">
        <v>36</v>
      </c>
      <c r="P8" s="306">
        <f>'【記載例】認知症対応型共同生活介護'!$BF$13</f>
        <v>0.83333333333333337</v>
      </c>
      <c r="R8" s="308">
        <f t="shared" si="2"/>
        <v>0.375</v>
      </c>
      <c r="S8" s="289" t="s">
        <v>36</v>
      </c>
      <c r="T8" s="308">
        <f t="shared" si="3"/>
        <v>0.75</v>
      </c>
      <c r="U8" s="309" t="s">
        <v>57</v>
      </c>
      <c r="V8" s="301">
        <v>4.1666666666666664e-002</v>
      </c>
      <c r="W8" s="288" t="s">
        <v>6</v>
      </c>
      <c r="X8" s="300">
        <f t="shared" si="4"/>
        <v>8</v>
      </c>
      <c r="Z8" s="300" t="str">
        <f t="shared" si="5"/>
        <v>-</v>
      </c>
      <c r="AB8" s="312"/>
    </row>
    <row r="9" spans="2:28">
      <c r="B9" s="293">
        <v>4</v>
      </c>
      <c r="C9" s="294" t="s">
        <v>62</v>
      </c>
      <c r="D9" s="298" t="str">
        <f t="shared" si="0"/>
        <v>d</v>
      </c>
      <c r="E9" s="293" t="s">
        <v>35</v>
      </c>
      <c r="F9" s="301">
        <v>0.35416666666666669</v>
      </c>
      <c r="G9" s="293" t="s">
        <v>36</v>
      </c>
      <c r="H9" s="301">
        <v>0.72916666666666663</v>
      </c>
      <c r="I9" s="304" t="s">
        <v>57</v>
      </c>
      <c r="J9" s="301">
        <v>4.1666666666666664e-002</v>
      </c>
      <c r="K9" s="305" t="s">
        <v>6</v>
      </c>
      <c r="L9" s="300">
        <f t="shared" si="1"/>
        <v>7.9999999999999982</v>
      </c>
      <c r="N9" s="306">
        <f>'【記載例】認知症対応型共同生活介護'!$BB$13</f>
        <v>0.29166666666666669</v>
      </c>
      <c r="O9" s="289" t="s">
        <v>36</v>
      </c>
      <c r="P9" s="306">
        <f>'【記載例】認知症対応型共同生活介護'!$BF$13</f>
        <v>0.83333333333333337</v>
      </c>
      <c r="R9" s="308">
        <f t="shared" si="2"/>
        <v>0.35416666666666669</v>
      </c>
      <c r="S9" s="289" t="s">
        <v>36</v>
      </c>
      <c r="T9" s="308">
        <f t="shared" si="3"/>
        <v>0.72916666666666663</v>
      </c>
      <c r="U9" s="309" t="s">
        <v>57</v>
      </c>
      <c r="V9" s="301">
        <v>4.1666666666666664e-002</v>
      </c>
      <c r="W9" s="288" t="s">
        <v>6</v>
      </c>
      <c r="X9" s="300">
        <f t="shared" si="4"/>
        <v>7.9999999999999982</v>
      </c>
      <c r="Z9" s="300" t="str">
        <f t="shared" si="5"/>
        <v>-</v>
      </c>
      <c r="AB9" s="312"/>
    </row>
    <row r="10" spans="2:28">
      <c r="B10" s="293">
        <v>5</v>
      </c>
      <c r="C10" s="294" t="s">
        <v>64</v>
      </c>
      <c r="D10" s="298" t="str">
        <f t="shared" si="0"/>
        <v>e</v>
      </c>
      <c r="E10" s="293" t="s">
        <v>35</v>
      </c>
      <c r="F10" s="301">
        <v>0.375</v>
      </c>
      <c r="G10" s="293" t="s">
        <v>36</v>
      </c>
      <c r="H10" s="301">
        <v>0.625</v>
      </c>
      <c r="I10" s="304" t="s">
        <v>57</v>
      </c>
      <c r="J10" s="301">
        <v>0</v>
      </c>
      <c r="K10" s="305" t="s">
        <v>6</v>
      </c>
      <c r="L10" s="300">
        <f t="shared" si="1"/>
        <v>6</v>
      </c>
      <c r="N10" s="306">
        <f>'【記載例】認知症対応型共同生活介護'!$BB$13</f>
        <v>0.29166666666666669</v>
      </c>
      <c r="O10" s="289" t="s">
        <v>36</v>
      </c>
      <c r="P10" s="306">
        <f>'【記載例】認知症対応型共同生活介護'!$BF$13</f>
        <v>0.83333333333333337</v>
      </c>
      <c r="R10" s="308">
        <f t="shared" si="2"/>
        <v>0.375</v>
      </c>
      <c r="S10" s="289" t="s">
        <v>36</v>
      </c>
      <c r="T10" s="308">
        <f t="shared" si="3"/>
        <v>0.625</v>
      </c>
      <c r="U10" s="309" t="s">
        <v>57</v>
      </c>
      <c r="V10" s="301">
        <v>0</v>
      </c>
      <c r="W10" s="288" t="s">
        <v>6</v>
      </c>
      <c r="X10" s="300">
        <f t="shared" si="4"/>
        <v>6</v>
      </c>
      <c r="Z10" s="300" t="str">
        <f t="shared" si="5"/>
        <v>-</v>
      </c>
      <c r="AB10" s="312"/>
    </row>
    <row r="11" spans="2:28">
      <c r="B11" s="293">
        <v>6</v>
      </c>
      <c r="C11" s="294" t="s">
        <v>65</v>
      </c>
      <c r="D11" s="298" t="str">
        <f t="shared" si="0"/>
        <v>f</v>
      </c>
      <c r="E11" s="293" t="s">
        <v>35</v>
      </c>
      <c r="F11" s="301">
        <v>0.41666666666666669</v>
      </c>
      <c r="G11" s="293" t="s">
        <v>36</v>
      </c>
      <c r="H11" s="301">
        <v>0.66666666666666663</v>
      </c>
      <c r="I11" s="304" t="s">
        <v>57</v>
      </c>
      <c r="J11" s="301">
        <v>0</v>
      </c>
      <c r="K11" s="305" t="s">
        <v>6</v>
      </c>
      <c r="L11" s="300">
        <f t="shared" si="1"/>
        <v>5.9999999999999982</v>
      </c>
      <c r="N11" s="306">
        <f>'【記載例】認知症対応型共同生活介護'!$BB$13</f>
        <v>0.29166666666666669</v>
      </c>
      <c r="O11" s="289" t="s">
        <v>36</v>
      </c>
      <c r="P11" s="306">
        <f>'【記載例】認知症対応型共同生活介護'!$BF$13</f>
        <v>0.83333333333333337</v>
      </c>
      <c r="R11" s="308">
        <f t="shared" si="2"/>
        <v>0.41666666666666669</v>
      </c>
      <c r="S11" s="289" t="s">
        <v>36</v>
      </c>
      <c r="T11" s="308">
        <f t="shared" si="3"/>
        <v>0.66666666666666663</v>
      </c>
      <c r="U11" s="309" t="s">
        <v>57</v>
      </c>
      <c r="V11" s="301">
        <v>0</v>
      </c>
      <c r="W11" s="288" t="s">
        <v>6</v>
      </c>
      <c r="X11" s="300">
        <f t="shared" si="4"/>
        <v>5.9999999999999982</v>
      </c>
      <c r="Z11" s="300" t="str">
        <f t="shared" si="5"/>
        <v>-</v>
      </c>
      <c r="AB11" s="312"/>
    </row>
    <row r="12" spans="2:28">
      <c r="B12" s="293">
        <v>7</v>
      </c>
      <c r="C12" s="294" t="s">
        <v>56</v>
      </c>
      <c r="D12" s="298" t="str">
        <f t="shared" si="0"/>
        <v>g</v>
      </c>
      <c r="E12" s="293" t="s">
        <v>35</v>
      </c>
      <c r="F12" s="301">
        <v>0.29166666666666669</v>
      </c>
      <c r="G12" s="293" t="s">
        <v>36</v>
      </c>
      <c r="H12" s="301">
        <v>0.39583333333333331</v>
      </c>
      <c r="I12" s="304" t="s">
        <v>57</v>
      </c>
      <c r="J12" s="301">
        <v>0</v>
      </c>
      <c r="K12" s="305" t="s">
        <v>6</v>
      </c>
      <c r="L12" s="300">
        <f t="shared" si="1"/>
        <v>2.4999999999999991</v>
      </c>
      <c r="N12" s="306">
        <f>'【記載例】認知症対応型共同生活介護'!$BB$13</f>
        <v>0.29166666666666669</v>
      </c>
      <c r="O12" s="289" t="s">
        <v>36</v>
      </c>
      <c r="P12" s="306">
        <f>'【記載例】認知症対応型共同生活介護'!$BF$13</f>
        <v>0.83333333333333337</v>
      </c>
      <c r="R12" s="308">
        <f t="shared" si="2"/>
        <v>0.29166666666666669</v>
      </c>
      <c r="S12" s="289" t="s">
        <v>36</v>
      </c>
      <c r="T12" s="308">
        <f t="shared" si="3"/>
        <v>0.39583333333333331</v>
      </c>
      <c r="U12" s="309" t="s">
        <v>57</v>
      </c>
      <c r="V12" s="301">
        <v>0</v>
      </c>
      <c r="W12" s="288" t="s">
        <v>6</v>
      </c>
      <c r="X12" s="300">
        <f t="shared" si="4"/>
        <v>2.4999999999999991</v>
      </c>
      <c r="Z12" s="300" t="str">
        <f t="shared" si="5"/>
        <v>-</v>
      </c>
      <c r="AB12" s="312"/>
    </row>
    <row r="13" spans="2:28">
      <c r="B13" s="293">
        <v>8</v>
      </c>
      <c r="C13" s="294" t="s">
        <v>54</v>
      </c>
      <c r="D13" s="298" t="str">
        <f t="shared" si="0"/>
        <v>h</v>
      </c>
      <c r="E13" s="293" t="s">
        <v>35</v>
      </c>
      <c r="F13" s="301">
        <v>0.66666666666666663</v>
      </c>
      <c r="G13" s="293" t="s">
        <v>36</v>
      </c>
      <c r="H13" s="301">
        <v>0.83333333333333337</v>
      </c>
      <c r="I13" s="304" t="s">
        <v>57</v>
      </c>
      <c r="J13" s="301">
        <v>0</v>
      </c>
      <c r="K13" s="305" t="s">
        <v>6</v>
      </c>
      <c r="L13" s="300">
        <f t="shared" si="1"/>
        <v>4.0000000000000018</v>
      </c>
      <c r="N13" s="306">
        <f>'【記載例】認知症対応型共同生活介護'!$BB$13</f>
        <v>0.29166666666666669</v>
      </c>
      <c r="O13" s="289" t="s">
        <v>36</v>
      </c>
      <c r="P13" s="306">
        <f>'【記載例】認知症対応型共同生活介護'!$BF$13</f>
        <v>0.83333333333333337</v>
      </c>
      <c r="R13" s="308">
        <f t="shared" si="2"/>
        <v>0.66666666666666663</v>
      </c>
      <c r="S13" s="289" t="s">
        <v>36</v>
      </c>
      <c r="T13" s="308">
        <f t="shared" si="3"/>
        <v>0.83333333333333337</v>
      </c>
      <c r="U13" s="309" t="s">
        <v>57</v>
      </c>
      <c r="V13" s="301">
        <v>0</v>
      </c>
      <c r="W13" s="288" t="s">
        <v>6</v>
      </c>
      <c r="X13" s="300">
        <f t="shared" si="4"/>
        <v>4.0000000000000018</v>
      </c>
      <c r="Z13" s="300" t="str">
        <f t="shared" si="5"/>
        <v>-</v>
      </c>
      <c r="AB13" s="312"/>
    </row>
    <row r="14" spans="2:28">
      <c r="B14" s="293">
        <v>9</v>
      </c>
      <c r="C14" s="294" t="s">
        <v>67</v>
      </c>
      <c r="D14" s="298" t="str">
        <f t="shared" si="0"/>
        <v>i</v>
      </c>
      <c r="E14" s="293" t="s">
        <v>35</v>
      </c>
      <c r="F14" s="301">
        <v>0.70833333333333337</v>
      </c>
      <c r="G14" s="293" t="s">
        <v>36</v>
      </c>
      <c r="H14" s="301">
        <v>1</v>
      </c>
      <c r="I14" s="304" t="s">
        <v>57</v>
      </c>
      <c r="J14" s="301">
        <v>0</v>
      </c>
      <c r="K14" s="305" t="s">
        <v>6</v>
      </c>
      <c r="L14" s="300">
        <f t="shared" si="1"/>
        <v>6.9999999999999991</v>
      </c>
      <c r="N14" s="306">
        <f>'【記載例】認知症対応型共同生活介護'!$BB$13</f>
        <v>0.29166666666666669</v>
      </c>
      <c r="O14" s="289" t="s">
        <v>36</v>
      </c>
      <c r="P14" s="306">
        <f>'【記載例】認知症対応型共同生活介護'!$BF$13</f>
        <v>0.83333333333333337</v>
      </c>
      <c r="R14" s="308">
        <f t="shared" si="2"/>
        <v>0.70833333333333337</v>
      </c>
      <c r="S14" s="289" t="s">
        <v>36</v>
      </c>
      <c r="T14" s="308">
        <f t="shared" si="3"/>
        <v>0.83333333333333337</v>
      </c>
      <c r="U14" s="309" t="s">
        <v>57</v>
      </c>
      <c r="V14" s="301">
        <v>0</v>
      </c>
      <c r="W14" s="288" t="s">
        <v>6</v>
      </c>
      <c r="X14" s="300">
        <f t="shared" si="4"/>
        <v>3</v>
      </c>
      <c r="Z14" s="300">
        <f t="shared" si="5"/>
        <v>3.9999999999999991</v>
      </c>
      <c r="AB14" s="312" t="s">
        <v>189</v>
      </c>
    </row>
    <row r="15" spans="2:28">
      <c r="B15" s="293">
        <v>10</v>
      </c>
      <c r="C15" s="294" t="s">
        <v>60</v>
      </c>
      <c r="D15" s="298" t="str">
        <f t="shared" si="0"/>
        <v>j</v>
      </c>
      <c r="E15" s="293" t="s">
        <v>35</v>
      </c>
      <c r="F15" s="301">
        <v>0</v>
      </c>
      <c r="G15" s="293" t="s">
        <v>36</v>
      </c>
      <c r="H15" s="301">
        <v>0.41666666666666669</v>
      </c>
      <c r="I15" s="304" t="s">
        <v>57</v>
      </c>
      <c r="J15" s="301">
        <v>4.1666666666666664e-002</v>
      </c>
      <c r="K15" s="305" t="s">
        <v>6</v>
      </c>
      <c r="L15" s="300">
        <f t="shared" si="1"/>
        <v>9</v>
      </c>
      <c r="N15" s="306">
        <f>'【記載例】認知症対応型共同生活介護'!$BB$13</f>
        <v>0.29166666666666669</v>
      </c>
      <c r="O15" s="289" t="s">
        <v>36</v>
      </c>
      <c r="P15" s="306">
        <f>'【記載例】認知症対応型共同生活介護'!$BF$13</f>
        <v>0.83333333333333337</v>
      </c>
      <c r="R15" s="308">
        <f t="shared" si="2"/>
        <v>0.29166666666666669</v>
      </c>
      <c r="S15" s="289" t="s">
        <v>36</v>
      </c>
      <c r="T15" s="308">
        <f t="shared" si="3"/>
        <v>0.41666666666666669</v>
      </c>
      <c r="U15" s="309" t="s">
        <v>57</v>
      </c>
      <c r="V15" s="301">
        <v>0</v>
      </c>
      <c r="W15" s="288" t="s">
        <v>6</v>
      </c>
      <c r="X15" s="300">
        <f t="shared" si="4"/>
        <v>3</v>
      </c>
      <c r="Z15" s="300">
        <f t="shared" si="5"/>
        <v>6</v>
      </c>
      <c r="AB15" s="312" t="s">
        <v>191</v>
      </c>
    </row>
    <row r="16" spans="2:28">
      <c r="B16" s="293">
        <v>11</v>
      </c>
      <c r="C16" s="294" t="s">
        <v>71</v>
      </c>
      <c r="D16" s="298" t="str">
        <f t="shared" si="0"/>
        <v>k</v>
      </c>
      <c r="E16" s="293" t="s">
        <v>35</v>
      </c>
      <c r="F16" s="301"/>
      <c r="G16" s="293" t="s">
        <v>36</v>
      </c>
      <c r="H16" s="301"/>
      <c r="I16" s="304" t="s">
        <v>57</v>
      </c>
      <c r="J16" s="301">
        <v>0</v>
      </c>
      <c r="K16" s="305" t="s">
        <v>6</v>
      </c>
      <c r="L16" s="300" t="str">
        <f t="shared" si="1"/>
        <v/>
      </c>
      <c r="N16" s="306">
        <f>'【記載例】認知症対応型共同生活介護'!$BB$13</f>
        <v>0.29166666666666669</v>
      </c>
      <c r="O16" s="289" t="s">
        <v>36</v>
      </c>
      <c r="P16" s="306">
        <f>'【記載例】認知症対応型共同生活介護'!$BF$13</f>
        <v>0.83333333333333337</v>
      </c>
      <c r="R16" s="308" t="str">
        <f t="shared" si="2"/>
        <v/>
      </c>
      <c r="S16" s="289" t="s">
        <v>36</v>
      </c>
      <c r="T16" s="308" t="str">
        <f t="shared" si="3"/>
        <v/>
      </c>
      <c r="U16" s="309" t="s">
        <v>57</v>
      </c>
      <c r="V16" s="301">
        <v>0</v>
      </c>
      <c r="W16" s="288" t="s">
        <v>6</v>
      </c>
      <c r="X16" s="300" t="str">
        <f t="shared" si="4"/>
        <v/>
      </c>
      <c r="Z16" s="300" t="str">
        <f t="shared" si="5"/>
        <v/>
      </c>
      <c r="AB16" s="312"/>
    </row>
    <row r="17" spans="2:28">
      <c r="B17" s="293">
        <v>12</v>
      </c>
      <c r="C17" s="294" t="s">
        <v>7</v>
      </c>
      <c r="D17" s="298" t="str">
        <f t="shared" si="0"/>
        <v>l</v>
      </c>
      <c r="E17" s="293" t="s">
        <v>35</v>
      </c>
      <c r="F17" s="301"/>
      <c r="G17" s="293" t="s">
        <v>36</v>
      </c>
      <c r="H17" s="301"/>
      <c r="I17" s="304" t="s">
        <v>57</v>
      </c>
      <c r="J17" s="301">
        <v>0</v>
      </c>
      <c r="K17" s="305" t="s">
        <v>6</v>
      </c>
      <c r="L17" s="300" t="str">
        <f t="shared" si="1"/>
        <v/>
      </c>
      <c r="N17" s="306">
        <f>'【記載例】認知症対応型共同生活介護'!$BB$13</f>
        <v>0.29166666666666669</v>
      </c>
      <c r="O17" s="289" t="s">
        <v>36</v>
      </c>
      <c r="P17" s="306">
        <f>'【記載例】認知症対応型共同生活介護'!$BF$13</f>
        <v>0.83333333333333337</v>
      </c>
      <c r="R17" s="308" t="str">
        <f t="shared" si="2"/>
        <v/>
      </c>
      <c r="S17" s="289" t="s">
        <v>36</v>
      </c>
      <c r="T17" s="308" t="str">
        <f t="shared" si="3"/>
        <v/>
      </c>
      <c r="U17" s="309" t="s">
        <v>57</v>
      </c>
      <c r="V17" s="301">
        <v>0</v>
      </c>
      <c r="W17" s="288" t="s">
        <v>6</v>
      </c>
      <c r="X17" s="300" t="str">
        <f t="shared" si="4"/>
        <v/>
      </c>
      <c r="Z17" s="300" t="str">
        <f t="shared" si="5"/>
        <v/>
      </c>
      <c r="AB17" s="312"/>
    </row>
    <row r="18" spans="2:28">
      <c r="B18" s="293">
        <v>13</v>
      </c>
      <c r="C18" s="294" t="s">
        <v>72</v>
      </c>
      <c r="D18" s="298" t="str">
        <f t="shared" si="0"/>
        <v>m</v>
      </c>
      <c r="E18" s="293" t="s">
        <v>35</v>
      </c>
      <c r="F18" s="301"/>
      <c r="G18" s="293" t="s">
        <v>36</v>
      </c>
      <c r="H18" s="301"/>
      <c r="I18" s="304" t="s">
        <v>57</v>
      </c>
      <c r="J18" s="301">
        <v>0</v>
      </c>
      <c r="K18" s="305" t="s">
        <v>6</v>
      </c>
      <c r="L18" s="300" t="str">
        <f t="shared" si="1"/>
        <v/>
      </c>
      <c r="N18" s="306">
        <f>'【記載例】認知症対応型共同生活介護'!$BB$13</f>
        <v>0.29166666666666669</v>
      </c>
      <c r="O18" s="289" t="s">
        <v>36</v>
      </c>
      <c r="P18" s="306">
        <f>'【記載例】認知症対応型共同生活介護'!$BF$13</f>
        <v>0.83333333333333337</v>
      </c>
      <c r="R18" s="308" t="str">
        <f t="shared" si="2"/>
        <v/>
      </c>
      <c r="S18" s="289" t="s">
        <v>36</v>
      </c>
      <c r="T18" s="308" t="str">
        <f t="shared" si="3"/>
        <v/>
      </c>
      <c r="U18" s="309" t="s">
        <v>57</v>
      </c>
      <c r="V18" s="301">
        <v>0</v>
      </c>
      <c r="W18" s="288" t="s">
        <v>6</v>
      </c>
      <c r="X18" s="300" t="str">
        <f t="shared" si="4"/>
        <v/>
      </c>
      <c r="Z18" s="300" t="str">
        <f t="shared" si="5"/>
        <v/>
      </c>
      <c r="AB18" s="312"/>
    </row>
    <row r="19" spans="2:28">
      <c r="B19" s="293">
        <v>14</v>
      </c>
      <c r="C19" s="294" t="s">
        <v>68</v>
      </c>
      <c r="D19" s="298" t="str">
        <f t="shared" si="0"/>
        <v>n</v>
      </c>
      <c r="E19" s="293" t="s">
        <v>35</v>
      </c>
      <c r="F19" s="301"/>
      <c r="G19" s="293" t="s">
        <v>36</v>
      </c>
      <c r="H19" s="301"/>
      <c r="I19" s="304" t="s">
        <v>57</v>
      </c>
      <c r="J19" s="301">
        <v>0</v>
      </c>
      <c r="K19" s="305" t="s">
        <v>6</v>
      </c>
      <c r="L19" s="300" t="str">
        <f t="shared" si="1"/>
        <v/>
      </c>
      <c r="N19" s="306">
        <f>'【記載例】認知症対応型共同生活介護'!$BB$13</f>
        <v>0.29166666666666669</v>
      </c>
      <c r="O19" s="289" t="s">
        <v>36</v>
      </c>
      <c r="P19" s="306">
        <f>'【記載例】認知症対応型共同生活介護'!$BF$13</f>
        <v>0.83333333333333337</v>
      </c>
      <c r="R19" s="308" t="str">
        <f t="shared" si="2"/>
        <v/>
      </c>
      <c r="S19" s="289" t="s">
        <v>36</v>
      </c>
      <c r="T19" s="308" t="str">
        <f t="shared" si="3"/>
        <v/>
      </c>
      <c r="U19" s="309" t="s">
        <v>57</v>
      </c>
      <c r="V19" s="301">
        <v>0</v>
      </c>
      <c r="W19" s="288" t="s">
        <v>6</v>
      </c>
      <c r="X19" s="300" t="str">
        <f t="shared" si="4"/>
        <v/>
      </c>
      <c r="Z19" s="300" t="str">
        <f t="shared" si="5"/>
        <v/>
      </c>
      <c r="AB19" s="312"/>
    </row>
    <row r="20" spans="2:28">
      <c r="B20" s="293">
        <v>15</v>
      </c>
      <c r="C20" s="294" t="s">
        <v>73</v>
      </c>
      <c r="D20" s="298" t="str">
        <f t="shared" si="0"/>
        <v>o</v>
      </c>
      <c r="E20" s="293" t="s">
        <v>35</v>
      </c>
      <c r="F20" s="301"/>
      <c r="G20" s="293" t="s">
        <v>36</v>
      </c>
      <c r="H20" s="301"/>
      <c r="I20" s="304" t="s">
        <v>57</v>
      </c>
      <c r="J20" s="301">
        <v>0</v>
      </c>
      <c r="K20" s="305" t="s">
        <v>6</v>
      </c>
      <c r="L20" s="300" t="str">
        <f t="shared" si="1"/>
        <v/>
      </c>
      <c r="N20" s="306">
        <f>'【記載例】認知症対応型共同生活介護'!$BB$13</f>
        <v>0.29166666666666669</v>
      </c>
      <c r="O20" s="289" t="s">
        <v>36</v>
      </c>
      <c r="P20" s="306">
        <f>'【記載例】認知症対応型共同生活介護'!$BF$13</f>
        <v>0.83333333333333337</v>
      </c>
      <c r="R20" s="308" t="str">
        <f t="shared" si="2"/>
        <v/>
      </c>
      <c r="S20" s="289" t="s">
        <v>36</v>
      </c>
      <c r="T20" s="308" t="str">
        <f t="shared" si="3"/>
        <v/>
      </c>
      <c r="U20" s="309" t="s">
        <v>57</v>
      </c>
      <c r="V20" s="301">
        <v>0</v>
      </c>
      <c r="W20" s="288" t="s">
        <v>6</v>
      </c>
      <c r="X20" s="300" t="str">
        <f t="shared" si="4"/>
        <v/>
      </c>
      <c r="Z20" s="300" t="str">
        <f t="shared" si="5"/>
        <v/>
      </c>
      <c r="AB20" s="312"/>
    </row>
    <row r="21" spans="2:28">
      <c r="B21" s="293">
        <v>16</v>
      </c>
      <c r="C21" s="294" t="s">
        <v>75</v>
      </c>
      <c r="D21" s="298" t="str">
        <f t="shared" si="0"/>
        <v>p</v>
      </c>
      <c r="E21" s="293" t="s">
        <v>35</v>
      </c>
      <c r="F21" s="301"/>
      <c r="G21" s="293" t="s">
        <v>36</v>
      </c>
      <c r="H21" s="301"/>
      <c r="I21" s="304" t="s">
        <v>57</v>
      </c>
      <c r="J21" s="301">
        <v>0</v>
      </c>
      <c r="K21" s="305" t="s">
        <v>6</v>
      </c>
      <c r="L21" s="300" t="str">
        <f t="shared" si="1"/>
        <v/>
      </c>
      <c r="N21" s="306">
        <f>'【記載例】認知症対応型共同生活介護'!$BB$13</f>
        <v>0.29166666666666669</v>
      </c>
      <c r="O21" s="289" t="s">
        <v>36</v>
      </c>
      <c r="P21" s="306">
        <f>'【記載例】認知症対応型共同生活介護'!$BF$13</f>
        <v>0.83333333333333337</v>
      </c>
      <c r="R21" s="308" t="str">
        <f t="shared" si="2"/>
        <v/>
      </c>
      <c r="S21" s="289" t="s">
        <v>36</v>
      </c>
      <c r="T21" s="308" t="str">
        <f t="shared" si="3"/>
        <v/>
      </c>
      <c r="U21" s="309" t="s">
        <v>57</v>
      </c>
      <c r="V21" s="301">
        <v>0</v>
      </c>
      <c r="W21" s="288" t="s">
        <v>6</v>
      </c>
      <c r="X21" s="300" t="str">
        <f t="shared" si="4"/>
        <v/>
      </c>
      <c r="Z21" s="300" t="str">
        <f t="shared" si="5"/>
        <v/>
      </c>
      <c r="AB21" s="312"/>
    </row>
    <row r="22" spans="2:28">
      <c r="B22" s="293">
        <v>17</v>
      </c>
      <c r="C22" s="294" t="s">
        <v>21</v>
      </c>
      <c r="D22" s="298" t="str">
        <f t="shared" si="0"/>
        <v>q</v>
      </c>
      <c r="E22" s="293" t="s">
        <v>35</v>
      </c>
      <c r="F22" s="301"/>
      <c r="G22" s="293" t="s">
        <v>36</v>
      </c>
      <c r="H22" s="301"/>
      <c r="I22" s="304" t="s">
        <v>57</v>
      </c>
      <c r="J22" s="301">
        <v>0</v>
      </c>
      <c r="K22" s="305" t="s">
        <v>6</v>
      </c>
      <c r="L22" s="300" t="str">
        <f t="shared" si="1"/>
        <v/>
      </c>
      <c r="N22" s="306">
        <f>'【記載例】認知症対応型共同生活介護'!$BB$13</f>
        <v>0.29166666666666669</v>
      </c>
      <c r="O22" s="289" t="s">
        <v>36</v>
      </c>
      <c r="P22" s="306">
        <f>'【記載例】認知症対応型共同生活介護'!$BF$13</f>
        <v>0.83333333333333337</v>
      </c>
      <c r="R22" s="308" t="str">
        <f t="shared" si="2"/>
        <v/>
      </c>
      <c r="S22" s="289" t="s">
        <v>36</v>
      </c>
      <c r="T22" s="308" t="str">
        <f t="shared" si="3"/>
        <v/>
      </c>
      <c r="U22" s="309" t="s">
        <v>57</v>
      </c>
      <c r="V22" s="301">
        <v>0</v>
      </c>
      <c r="W22" s="288" t="s">
        <v>6</v>
      </c>
      <c r="X22" s="300" t="str">
        <f t="shared" si="4"/>
        <v/>
      </c>
      <c r="Z22" s="300" t="str">
        <f t="shared" si="5"/>
        <v/>
      </c>
      <c r="AB22" s="312"/>
    </row>
    <row r="23" spans="2:28">
      <c r="B23" s="293">
        <v>18</v>
      </c>
      <c r="C23" s="294" t="s">
        <v>4</v>
      </c>
      <c r="D23" s="298" t="str">
        <f t="shared" si="0"/>
        <v>r</v>
      </c>
      <c r="E23" s="293" t="s">
        <v>35</v>
      </c>
      <c r="F23" s="302"/>
      <c r="G23" s="293" t="s">
        <v>36</v>
      </c>
      <c r="H23" s="302"/>
      <c r="I23" s="304" t="s">
        <v>57</v>
      </c>
      <c r="J23" s="302"/>
      <c r="K23" s="305" t="s">
        <v>6</v>
      </c>
      <c r="L23" s="294">
        <v>1</v>
      </c>
      <c r="N23" s="307"/>
      <c r="O23" s="293" t="s">
        <v>36</v>
      </c>
      <c r="P23" s="307"/>
      <c r="Q23" s="305"/>
      <c r="R23" s="307"/>
      <c r="S23" s="293" t="s">
        <v>36</v>
      </c>
      <c r="T23" s="307"/>
      <c r="U23" s="304" t="s">
        <v>57</v>
      </c>
      <c r="V23" s="302"/>
      <c r="W23" s="305" t="s">
        <v>6</v>
      </c>
      <c r="X23" s="294">
        <v>1</v>
      </c>
      <c r="Y23" s="305"/>
      <c r="Z23" s="294" t="s">
        <v>0</v>
      </c>
      <c r="AB23" s="312"/>
    </row>
    <row r="24" spans="2:28">
      <c r="B24" s="293">
        <v>19</v>
      </c>
      <c r="C24" s="294" t="s">
        <v>59</v>
      </c>
      <c r="D24" s="298" t="str">
        <f t="shared" si="0"/>
        <v>s</v>
      </c>
      <c r="E24" s="293" t="s">
        <v>35</v>
      </c>
      <c r="F24" s="302"/>
      <c r="G24" s="293" t="s">
        <v>36</v>
      </c>
      <c r="H24" s="302"/>
      <c r="I24" s="304" t="s">
        <v>57</v>
      </c>
      <c r="J24" s="302"/>
      <c r="K24" s="305" t="s">
        <v>6</v>
      </c>
      <c r="L24" s="294">
        <v>2</v>
      </c>
      <c r="N24" s="307"/>
      <c r="O24" s="293" t="s">
        <v>36</v>
      </c>
      <c r="P24" s="307"/>
      <c r="Q24" s="305"/>
      <c r="R24" s="307"/>
      <c r="S24" s="293" t="s">
        <v>36</v>
      </c>
      <c r="T24" s="307"/>
      <c r="U24" s="304" t="s">
        <v>57</v>
      </c>
      <c r="V24" s="302"/>
      <c r="W24" s="305" t="s">
        <v>6</v>
      </c>
      <c r="X24" s="294">
        <v>2</v>
      </c>
      <c r="Y24" s="305"/>
      <c r="Z24" s="294" t="s">
        <v>0</v>
      </c>
      <c r="AB24" s="312"/>
    </row>
    <row r="25" spans="2:28">
      <c r="B25" s="293">
        <v>20</v>
      </c>
      <c r="C25" s="294" t="s">
        <v>76</v>
      </c>
      <c r="D25" s="298" t="str">
        <f t="shared" si="0"/>
        <v>t</v>
      </c>
      <c r="E25" s="293" t="s">
        <v>35</v>
      </c>
      <c r="F25" s="302"/>
      <c r="G25" s="293" t="s">
        <v>36</v>
      </c>
      <c r="H25" s="302"/>
      <c r="I25" s="304" t="s">
        <v>57</v>
      </c>
      <c r="J25" s="302"/>
      <c r="K25" s="305" t="s">
        <v>6</v>
      </c>
      <c r="L25" s="294">
        <v>3</v>
      </c>
      <c r="N25" s="307"/>
      <c r="O25" s="293" t="s">
        <v>36</v>
      </c>
      <c r="P25" s="307"/>
      <c r="Q25" s="305"/>
      <c r="R25" s="307"/>
      <c r="S25" s="293" t="s">
        <v>36</v>
      </c>
      <c r="T25" s="307"/>
      <c r="U25" s="304" t="s">
        <v>57</v>
      </c>
      <c r="V25" s="302"/>
      <c r="W25" s="305" t="s">
        <v>6</v>
      </c>
      <c r="X25" s="294">
        <v>3</v>
      </c>
      <c r="Y25" s="305"/>
      <c r="Z25" s="294" t="s">
        <v>0</v>
      </c>
      <c r="AB25" s="312"/>
    </row>
    <row r="26" spans="2:28">
      <c r="B26" s="293">
        <v>21</v>
      </c>
      <c r="C26" s="294" t="s">
        <v>22</v>
      </c>
      <c r="D26" s="298" t="str">
        <f t="shared" si="0"/>
        <v>u</v>
      </c>
      <c r="E26" s="293" t="s">
        <v>35</v>
      </c>
      <c r="F26" s="302"/>
      <c r="G26" s="293" t="s">
        <v>36</v>
      </c>
      <c r="H26" s="302"/>
      <c r="I26" s="304" t="s">
        <v>57</v>
      </c>
      <c r="J26" s="302"/>
      <c r="K26" s="305" t="s">
        <v>6</v>
      </c>
      <c r="L26" s="294">
        <v>4</v>
      </c>
      <c r="N26" s="307"/>
      <c r="O26" s="293" t="s">
        <v>36</v>
      </c>
      <c r="P26" s="307"/>
      <c r="Q26" s="305"/>
      <c r="R26" s="307"/>
      <c r="S26" s="293" t="s">
        <v>36</v>
      </c>
      <c r="T26" s="307"/>
      <c r="U26" s="304" t="s">
        <v>57</v>
      </c>
      <c r="V26" s="302"/>
      <c r="W26" s="305" t="s">
        <v>6</v>
      </c>
      <c r="X26" s="294">
        <v>4</v>
      </c>
      <c r="Y26" s="305"/>
      <c r="Z26" s="294" t="s">
        <v>0</v>
      </c>
      <c r="AB26" s="312"/>
    </row>
    <row r="27" spans="2:28">
      <c r="B27" s="293">
        <v>22</v>
      </c>
      <c r="C27" s="294" t="s">
        <v>40</v>
      </c>
      <c r="D27" s="298" t="str">
        <f t="shared" si="0"/>
        <v>v</v>
      </c>
      <c r="E27" s="293" t="s">
        <v>35</v>
      </c>
      <c r="F27" s="302"/>
      <c r="G27" s="293" t="s">
        <v>36</v>
      </c>
      <c r="H27" s="302"/>
      <c r="I27" s="304" t="s">
        <v>57</v>
      </c>
      <c r="J27" s="302"/>
      <c r="K27" s="305" t="s">
        <v>6</v>
      </c>
      <c r="L27" s="294">
        <v>5</v>
      </c>
      <c r="N27" s="307"/>
      <c r="O27" s="293" t="s">
        <v>36</v>
      </c>
      <c r="P27" s="307"/>
      <c r="Q27" s="305"/>
      <c r="R27" s="307"/>
      <c r="S27" s="293" t="s">
        <v>36</v>
      </c>
      <c r="T27" s="307"/>
      <c r="U27" s="304" t="s">
        <v>57</v>
      </c>
      <c r="V27" s="302"/>
      <c r="W27" s="305" t="s">
        <v>6</v>
      </c>
      <c r="X27" s="294">
        <v>5</v>
      </c>
      <c r="Y27" s="305"/>
      <c r="Z27" s="294" t="s">
        <v>0</v>
      </c>
      <c r="AB27" s="312"/>
    </row>
    <row r="28" spans="2:28">
      <c r="B28" s="293">
        <v>23</v>
      </c>
      <c r="C28" s="294" t="s">
        <v>69</v>
      </c>
      <c r="D28" s="298" t="str">
        <f t="shared" si="0"/>
        <v>w</v>
      </c>
      <c r="E28" s="293" t="s">
        <v>35</v>
      </c>
      <c r="F28" s="302"/>
      <c r="G28" s="293" t="s">
        <v>36</v>
      </c>
      <c r="H28" s="302"/>
      <c r="I28" s="304" t="s">
        <v>57</v>
      </c>
      <c r="J28" s="302"/>
      <c r="K28" s="305" t="s">
        <v>6</v>
      </c>
      <c r="L28" s="294">
        <v>6</v>
      </c>
      <c r="N28" s="307"/>
      <c r="O28" s="293" t="s">
        <v>36</v>
      </c>
      <c r="P28" s="307"/>
      <c r="Q28" s="305"/>
      <c r="R28" s="307"/>
      <c r="S28" s="293" t="s">
        <v>36</v>
      </c>
      <c r="T28" s="307"/>
      <c r="U28" s="304" t="s">
        <v>57</v>
      </c>
      <c r="V28" s="302"/>
      <c r="W28" s="305" t="s">
        <v>6</v>
      </c>
      <c r="X28" s="294">
        <v>6</v>
      </c>
      <c r="Y28" s="305"/>
      <c r="Z28" s="294" t="s">
        <v>0</v>
      </c>
      <c r="AB28" s="312"/>
    </row>
    <row r="29" spans="2:28">
      <c r="B29" s="293">
        <v>24</v>
      </c>
      <c r="C29" s="294" t="s">
        <v>28</v>
      </c>
      <c r="D29" s="298" t="str">
        <f t="shared" si="0"/>
        <v>x</v>
      </c>
      <c r="E29" s="293" t="s">
        <v>35</v>
      </c>
      <c r="F29" s="302"/>
      <c r="G29" s="293" t="s">
        <v>36</v>
      </c>
      <c r="H29" s="302"/>
      <c r="I29" s="304" t="s">
        <v>57</v>
      </c>
      <c r="J29" s="302"/>
      <c r="K29" s="305" t="s">
        <v>6</v>
      </c>
      <c r="L29" s="294">
        <v>7</v>
      </c>
      <c r="N29" s="307"/>
      <c r="O29" s="293" t="s">
        <v>36</v>
      </c>
      <c r="P29" s="307"/>
      <c r="Q29" s="305"/>
      <c r="R29" s="307"/>
      <c r="S29" s="293" t="s">
        <v>36</v>
      </c>
      <c r="T29" s="307"/>
      <c r="U29" s="304" t="s">
        <v>57</v>
      </c>
      <c r="V29" s="302"/>
      <c r="W29" s="305" t="s">
        <v>6</v>
      </c>
      <c r="X29" s="294">
        <v>7</v>
      </c>
      <c r="Y29" s="305"/>
      <c r="Z29" s="294" t="s">
        <v>0</v>
      </c>
      <c r="AB29" s="312"/>
    </row>
    <row r="30" spans="2:28">
      <c r="B30" s="293">
        <v>25</v>
      </c>
      <c r="C30" s="294" t="s">
        <v>45</v>
      </c>
      <c r="D30" s="298" t="str">
        <f t="shared" si="0"/>
        <v>y</v>
      </c>
      <c r="E30" s="293" t="s">
        <v>35</v>
      </c>
      <c r="F30" s="302"/>
      <c r="G30" s="293" t="s">
        <v>36</v>
      </c>
      <c r="H30" s="302"/>
      <c r="I30" s="304" t="s">
        <v>57</v>
      </c>
      <c r="J30" s="302"/>
      <c r="K30" s="305" t="s">
        <v>6</v>
      </c>
      <c r="L30" s="294">
        <v>8</v>
      </c>
      <c r="N30" s="307"/>
      <c r="O30" s="293" t="s">
        <v>36</v>
      </c>
      <c r="P30" s="307"/>
      <c r="Q30" s="305"/>
      <c r="R30" s="307"/>
      <c r="S30" s="293" t="s">
        <v>36</v>
      </c>
      <c r="T30" s="307"/>
      <c r="U30" s="304" t="s">
        <v>57</v>
      </c>
      <c r="V30" s="302"/>
      <c r="W30" s="305" t="s">
        <v>6</v>
      </c>
      <c r="X30" s="294">
        <v>8</v>
      </c>
      <c r="Y30" s="305"/>
      <c r="Z30" s="294" t="s">
        <v>0</v>
      </c>
      <c r="AB30" s="312"/>
    </row>
    <row r="31" spans="2:28">
      <c r="B31" s="293">
        <v>26</v>
      </c>
      <c r="C31" s="294" t="s">
        <v>77</v>
      </c>
      <c r="D31" s="298" t="str">
        <f t="shared" si="0"/>
        <v>z</v>
      </c>
      <c r="E31" s="293" t="s">
        <v>35</v>
      </c>
      <c r="F31" s="302"/>
      <c r="G31" s="293" t="s">
        <v>36</v>
      </c>
      <c r="H31" s="302"/>
      <c r="I31" s="304" t="s">
        <v>57</v>
      </c>
      <c r="J31" s="302"/>
      <c r="K31" s="305" t="s">
        <v>6</v>
      </c>
      <c r="L31" s="294">
        <v>1</v>
      </c>
      <c r="N31" s="307"/>
      <c r="O31" s="293" t="s">
        <v>36</v>
      </c>
      <c r="P31" s="307"/>
      <c r="Q31" s="305"/>
      <c r="R31" s="307"/>
      <c r="S31" s="293" t="s">
        <v>36</v>
      </c>
      <c r="T31" s="307"/>
      <c r="U31" s="304" t="s">
        <v>57</v>
      </c>
      <c r="V31" s="302"/>
      <c r="W31" s="305" t="s">
        <v>6</v>
      </c>
      <c r="X31" s="294" t="s">
        <v>0</v>
      </c>
      <c r="Y31" s="305"/>
      <c r="Z31" s="294">
        <v>1</v>
      </c>
      <c r="AB31" s="312"/>
    </row>
    <row r="32" spans="2:28">
      <c r="B32" s="293">
        <v>27</v>
      </c>
      <c r="C32" s="294" t="s">
        <v>28</v>
      </c>
      <c r="D32" s="298" t="str">
        <f t="shared" si="0"/>
        <v>x</v>
      </c>
      <c r="E32" s="293" t="s">
        <v>35</v>
      </c>
      <c r="F32" s="302"/>
      <c r="G32" s="293" t="s">
        <v>36</v>
      </c>
      <c r="H32" s="302"/>
      <c r="I32" s="304" t="s">
        <v>57</v>
      </c>
      <c r="J32" s="302"/>
      <c r="K32" s="305" t="s">
        <v>6</v>
      </c>
      <c r="L32" s="294">
        <v>2</v>
      </c>
      <c r="N32" s="307"/>
      <c r="O32" s="293" t="s">
        <v>36</v>
      </c>
      <c r="P32" s="307"/>
      <c r="Q32" s="305"/>
      <c r="R32" s="307"/>
      <c r="S32" s="293" t="s">
        <v>36</v>
      </c>
      <c r="T32" s="307"/>
      <c r="U32" s="304" t="s">
        <v>57</v>
      </c>
      <c r="V32" s="302"/>
      <c r="W32" s="305" t="s">
        <v>6</v>
      </c>
      <c r="X32" s="294" t="s">
        <v>0</v>
      </c>
      <c r="Y32" s="305"/>
      <c r="Z32" s="294">
        <v>2</v>
      </c>
      <c r="AB32" s="312"/>
    </row>
    <row r="33" spans="2:28">
      <c r="B33" s="293">
        <v>28</v>
      </c>
      <c r="C33" s="294" t="s">
        <v>80</v>
      </c>
      <c r="D33" s="298" t="str">
        <f t="shared" si="0"/>
        <v>aa</v>
      </c>
      <c r="E33" s="293" t="s">
        <v>35</v>
      </c>
      <c r="F33" s="302"/>
      <c r="G33" s="293" t="s">
        <v>36</v>
      </c>
      <c r="H33" s="302"/>
      <c r="I33" s="304" t="s">
        <v>57</v>
      </c>
      <c r="J33" s="302"/>
      <c r="K33" s="305" t="s">
        <v>6</v>
      </c>
      <c r="L33" s="294">
        <v>3</v>
      </c>
      <c r="N33" s="307"/>
      <c r="O33" s="293" t="s">
        <v>36</v>
      </c>
      <c r="P33" s="307"/>
      <c r="Q33" s="305"/>
      <c r="R33" s="307"/>
      <c r="S33" s="293" t="s">
        <v>36</v>
      </c>
      <c r="T33" s="307"/>
      <c r="U33" s="304" t="s">
        <v>57</v>
      </c>
      <c r="V33" s="302"/>
      <c r="W33" s="305" t="s">
        <v>6</v>
      </c>
      <c r="X33" s="294" t="s">
        <v>0</v>
      </c>
      <c r="Y33" s="305"/>
      <c r="Z33" s="294">
        <v>3</v>
      </c>
      <c r="AB33" s="312"/>
    </row>
    <row r="34" spans="2:28">
      <c r="B34" s="293">
        <v>29</v>
      </c>
      <c r="C34" s="294" t="s">
        <v>81</v>
      </c>
      <c r="D34" s="298" t="str">
        <f t="shared" si="0"/>
        <v>ab</v>
      </c>
      <c r="E34" s="293" t="s">
        <v>35</v>
      </c>
      <c r="F34" s="302"/>
      <c r="G34" s="293" t="s">
        <v>36</v>
      </c>
      <c r="H34" s="302"/>
      <c r="I34" s="304" t="s">
        <v>57</v>
      </c>
      <c r="J34" s="302"/>
      <c r="K34" s="305" t="s">
        <v>6</v>
      </c>
      <c r="L34" s="294">
        <v>4</v>
      </c>
      <c r="N34" s="307"/>
      <c r="O34" s="293" t="s">
        <v>36</v>
      </c>
      <c r="P34" s="307"/>
      <c r="Q34" s="305"/>
      <c r="R34" s="307"/>
      <c r="S34" s="293" t="s">
        <v>36</v>
      </c>
      <c r="T34" s="307"/>
      <c r="U34" s="304" t="s">
        <v>57</v>
      </c>
      <c r="V34" s="302"/>
      <c r="W34" s="305" t="s">
        <v>6</v>
      </c>
      <c r="X34" s="294" t="s">
        <v>0</v>
      </c>
      <c r="Y34" s="305"/>
      <c r="Z34" s="294">
        <v>4</v>
      </c>
      <c r="AB34" s="312"/>
    </row>
    <row r="35" spans="2:28">
      <c r="B35" s="293">
        <v>30</v>
      </c>
      <c r="C35" s="294" t="s">
        <v>82</v>
      </c>
      <c r="D35" s="298" t="str">
        <f t="shared" si="0"/>
        <v>ac</v>
      </c>
      <c r="E35" s="293" t="s">
        <v>35</v>
      </c>
      <c r="F35" s="302"/>
      <c r="G35" s="293" t="s">
        <v>36</v>
      </c>
      <c r="H35" s="302"/>
      <c r="I35" s="304" t="s">
        <v>57</v>
      </c>
      <c r="J35" s="302"/>
      <c r="K35" s="305" t="s">
        <v>6</v>
      </c>
      <c r="L35" s="294">
        <v>5</v>
      </c>
      <c r="N35" s="307"/>
      <c r="O35" s="293" t="s">
        <v>36</v>
      </c>
      <c r="P35" s="307"/>
      <c r="Q35" s="305"/>
      <c r="R35" s="307"/>
      <c r="S35" s="293" t="s">
        <v>36</v>
      </c>
      <c r="T35" s="307"/>
      <c r="U35" s="304" t="s">
        <v>57</v>
      </c>
      <c r="V35" s="302"/>
      <c r="W35" s="305" t="s">
        <v>6</v>
      </c>
      <c r="X35" s="294" t="s">
        <v>0</v>
      </c>
      <c r="Y35" s="305"/>
      <c r="Z35" s="294">
        <v>5</v>
      </c>
      <c r="AB35" s="312"/>
    </row>
    <row r="36" spans="2:28">
      <c r="B36" s="293">
        <v>31</v>
      </c>
      <c r="C36" s="294" t="s">
        <v>83</v>
      </c>
      <c r="D36" s="298" t="str">
        <f t="shared" si="0"/>
        <v>ad</v>
      </c>
      <c r="E36" s="293" t="s">
        <v>35</v>
      </c>
      <c r="F36" s="302"/>
      <c r="G36" s="293" t="s">
        <v>36</v>
      </c>
      <c r="H36" s="302"/>
      <c r="I36" s="304" t="s">
        <v>57</v>
      </c>
      <c r="J36" s="302"/>
      <c r="K36" s="305" t="s">
        <v>6</v>
      </c>
      <c r="L36" s="294">
        <v>6</v>
      </c>
      <c r="N36" s="307"/>
      <c r="O36" s="293" t="s">
        <v>36</v>
      </c>
      <c r="P36" s="307"/>
      <c r="Q36" s="305"/>
      <c r="R36" s="307"/>
      <c r="S36" s="293" t="s">
        <v>36</v>
      </c>
      <c r="T36" s="307"/>
      <c r="U36" s="304" t="s">
        <v>57</v>
      </c>
      <c r="V36" s="302"/>
      <c r="W36" s="305" t="s">
        <v>6</v>
      </c>
      <c r="X36" s="294" t="s">
        <v>0</v>
      </c>
      <c r="Y36" s="305"/>
      <c r="Z36" s="294">
        <v>6</v>
      </c>
      <c r="AB36" s="312"/>
    </row>
    <row r="37" spans="2:28">
      <c r="B37" s="293">
        <v>32</v>
      </c>
      <c r="C37" s="294" t="s">
        <v>85</v>
      </c>
      <c r="D37" s="298" t="str">
        <f t="shared" si="0"/>
        <v>ae</v>
      </c>
      <c r="E37" s="293" t="s">
        <v>35</v>
      </c>
      <c r="F37" s="302"/>
      <c r="G37" s="293" t="s">
        <v>36</v>
      </c>
      <c r="H37" s="302"/>
      <c r="I37" s="304" t="s">
        <v>57</v>
      </c>
      <c r="J37" s="302"/>
      <c r="K37" s="305" t="s">
        <v>6</v>
      </c>
      <c r="L37" s="294">
        <v>7</v>
      </c>
      <c r="N37" s="307"/>
      <c r="O37" s="293" t="s">
        <v>36</v>
      </c>
      <c r="P37" s="307"/>
      <c r="Q37" s="305"/>
      <c r="R37" s="307"/>
      <c r="S37" s="293" t="s">
        <v>36</v>
      </c>
      <c r="T37" s="307"/>
      <c r="U37" s="304" t="s">
        <v>57</v>
      </c>
      <c r="V37" s="302"/>
      <c r="W37" s="305" t="s">
        <v>6</v>
      </c>
      <c r="X37" s="294" t="s">
        <v>0</v>
      </c>
      <c r="Y37" s="305"/>
      <c r="Z37" s="294">
        <v>7</v>
      </c>
      <c r="AB37" s="312"/>
    </row>
    <row r="38" spans="2:28">
      <c r="B38" s="293">
        <v>33</v>
      </c>
      <c r="C38" s="294" t="s">
        <v>87</v>
      </c>
      <c r="D38" s="298" t="str">
        <f t="shared" si="0"/>
        <v>af</v>
      </c>
      <c r="E38" s="293" t="s">
        <v>35</v>
      </c>
      <c r="F38" s="302"/>
      <c r="G38" s="293" t="s">
        <v>36</v>
      </c>
      <c r="H38" s="302"/>
      <c r="I38" s="304" t="s">
        <v>57</v>
      </c>
      <c r="J38" s="302"/>
      <c r="K38" s="305" t="s">
        <v>6</v>
      </c>
      <c r="L38" s="294">
        <v>8</v>
      </c>
      <c r="N38" s="307"/>
      <c r="O38" s="293" t="s">
        <v>36</v>
      </c>
      <c r="P38" s="307"/>
      <c r="Q38" s="305"/>
      <c r="R38" s="307"/>
      <c r="S38" s="293" t="s">
        <v>36</v>
      </c>
      <c r="T38" s="307"/>
      <c r="U38" s="304" t="s">
        <v>57</v>
      </c>
      <c r="V38" s="302"/>
      <c r="W38" s="305" t="s">
        <v>6</v>
      </c>
      <c r="X38" s="294" t="s">
        <v>0</v>
      </c>
      <c r="Y38" s="305"/>
      <c r="Z38" s="294">
        <v>8</v>
      </c>
      <c r="AB38" s="312"/>
    </row>
    <row r="39" spans="2:28">
      <c r="B39" s="293">
        <v>34</v>
      </c>
      <c r="C39" s="295" t="s">
        <v>114</v>
      </c>
      <c r="D39" s="298"/>
      <c r="E39" s="293" t="s">
        <v>35</v>
      </c>
      <c r="F39" s="301">
        <v>0.29166666666666669</v>
      </c>
      <c r="G39" s="293" t="s">
        <v>36</v>
      </c>
      <c r="H39" s="301">
        <v>0.39583333333333331</v>
      </c>
      <c r="I39" s="304" t="s">
        <v>57</v>
      </c>
      <c r="J39" s="301">
        <v>0</v>
      </c>
      <c r="K39" s="305" t="s">
        <v>6</v>
      </c>
      <c r="L39" s="300">
        <f>IF(OR(F39="",H39=""),"",(H39+IF(F39&gt;H39,1,0)-F39-J39)*24)</f>
        <v>2.4999999999999991</v>
      </c>
      <c r="N39" s="306">
        <f>'【記載例】認知症対応型共同生活介護'!$BB$13</f>
        <v>0.29166666666666669</v>
      </c>
      <c r="O39" s="289" t="s">
        <v>36</v>
      </c>
      <c r="P39" s="306">
        <f>'【記載例】認知症対応型共同生活介護'!$BF$13</f>
        <v>0.83333333333333337</v>
      </c>
      <c r="R39" s="308">
        <f>IF(F39="","",IF(F39&lt;N39,N39,IF(F39&gt;=P39,"",F39)))</f>
        <v>0.29166666666666669</v>
      </c>
      <c r="S39" s="289" t="s">
        <v>36</v>
      </c>
      <c r="T39" s="308">
        <f>IF(H39="","",IF(H39&gt;F39,IF(H39&lt;P39,H39,P39),P39))</f>
        <v>0.39583333333333331</v>
      </c>
      <c r="U39" s="309" t="s">
        <v>57</v>
      </c>
      <c r="V39" s="301">
        <v>0</v>
      </c>
      <c r="W39" s="288" t="s">
        <v>6</v>
      </c>
      <c r="X39" s="300">
        <f>IF(R39="","",IF((T39+IF(R39&gt;T39,1,0)-R39-V39)*24=0,"",(T39+IF(R39&gt;T39,1,0)-R39-V39)*24))</f>
        <v>2.4999999999999991</v>
      </c>
      <c r="Z39" s="300" t="str">
        <f t="shared" ref="Z39:Z47" si="6">IF(X39="",L39,IF(OR(L39-X39=0,L39-X39&lt;0),"-",L39-X39))</f>
        <v>-</v>
      </c>
      <c r="AB39" s="312"/>
    </row>
    <row r="40" spans="2:28">
      <c r="B40" s="293"/>
      <c r="C40" s="296" t="s">
        <v>0</v>
      </c>
      <c r="D40" s="298"/>
      <c r="E40" s="293" t="s">
        <v>35</v>
      </c>
      <c r="F40" s="301">
        <v>0.6875</v>
      </c>
      <c r="G40" s="293" t="s">
        <v>36</v>
      </c>
      <c r="H40" s="301">
        <v>0.83333333333333337</v>
      </c>
      <c r="I40" s="304" t="s">
        <v>57</v>
      </c>
      <c r="J40" s="301">
        <v>0</v>
      </c>
      <c r="K40" s="305" t="s">
        <v>6</v>
      </c>
      <c r="L40" s="300">
        <f>IF(OR(F40="",H40=""),"",(H40+IF(F40&gt;H40,1,0)-F40-J40)*24)</f>
        <v>3.5000000000000009</v>
      </c>
      <c r="N40" s="306">
        <f>'【記載例】認知症対応型共同生活介護'!$BB$13</f>
        <v>0.29166666666666669</v>
      </c>
      <c r="O40" s="289" t="s">
        <v>36</v>
      </c>
      <c r="P40" s="306">
        <f>'【記載例】認知症対応型共同生活介護'!$BF$13</f>
        <v>0.83333333333333337</v>
      </c>
      <c r="R40" s="308">
        <f>IF(F40="","",IF(F40&lt;N40,N40,IF(F40&gt;=P40,"",F40)))</f>
        <v>0.6875</v>
      </c>
      <c r="S40" s="289" t="s">
        <v>36</v>
      </c>
      <c r="T40" s="308">
        <f>IF(H40="","",IF(H40&gt;F40,IF(H40&lt;P40,H40,P40),P40))</f>
        <v>0.83333333333333337</v>
      </c>
      <c r="U40" s="309" t="s">
        <v>57</v>
      </c>
      <c r="V40" s="301">
        <v>0</v>
      </c>
      <c r="W40" s="288" t="s">
        <v>6</v>
      </c>
      <c r="X40" s="300">
        <f>IF(R40="","",IF((T40+IF(R40&gt;T40,1,0)-R40-V40)*24=0,"",(T40+IF(R40&gt;T40,1,0)-R40-V40)*24))</f>
        <v>3.5000000000000009</v>
      </c>
      <c r="Z40" s="300" t="str">
        <f t="shared" si="6"/>
        <v>-</v>
      </c>
      <c r="AB40" s="312"/>
    </row>
    <row r="41" spans="2:28">
      <c r="B41" s="293"/>
      <c r="C41" s="297" t="s">
        <v>0</v>
      </c>
      <c r="D41" s="298" t="str">
        <f>C39</f>
        <v>ag</v>
      </c>
      <c r="E41" s="293" t="s">
        <v>35</v>
      </c>
      <c r="F41" s="301" t="s">
        <v>0</v>
      </c>
      <c r="G41" s="293" t="s">
        <v>36</v>
      </c>
      <c r="H41" s="301" t="s">
        <v>0</v>
      </c>
      <c r="I41" s="304" t="s">
        <v>57</v>
      </c>
      <c r="J41" s="301" t="s">
        <v>0</v>
      </c>
      <c r="K41" s="305" t="s">
        <v>6</v>
      </c>
      <c r="L41" s="300">
        <f>IF(OR(L39="",L40=""),"",L39+L40)</f>
        <v>6</v>
      </c>
      <c r="N41" s="306" t="s">
        <v>0</v>
      </c>
      <c r="O41" s="289" t="s">
        <v>36</v>
      </c>
      <c r="P41" s="306" t="s">
        <v>0</v>
      </c>
      <c r="R41" s="308" t="s">
        <v>0</v>
      </c>
      <c r="S41" s="289" t="s">
        <v>36</v>
      </c>
      <c r="T41" s="308" t="s">
        <v>0</v>
      </c>
      <c r="U41" s="309" t="s">
        <v>57</v>
      </c>
      <c r="V41" s="301" t="s">
        <v>0</v>
      </c>
      <c r="W41" s="288" t="s">
        <v>6</v>
      </c>
      <c r="X41" s="300">
        <f>IF(OR(X39="",X40=""),"",X39+X40)</f>
        <v>6</v>
      </c>
      <c r="Z41" s="300" t="str">
        <f t="shared" si="6"/>
        <v>-</v>
      </c>
      <c r="AB41" s="312" t="s">
        <v>165</v>
      </c>
    </row>
    <row r="42" spans="2:28">
      <c r="B42" s="293"/>
      <c r="C42" s="295" t="s">
        <v>159</v>
      </c>
      <c r="D42" s="298"/>
      <c r="E42" s="293" t="s">
        <v>35</v>
      </c>
      <c r="F42" s="301"/>
      <c r="G42" s="293" t="s">
        <v>36</v>
      </c>
      <c r="H42" s="301"/>
      <c r="I42" s="304" t="s">
        <v>57</v>
      </c>
      <c r="J42" s="301">
        <v>0</v>
      </c>
      <c r="K42" s="305" t="s">
        <v>6</v>
      </c>
      <c r="L42" s="300" t="str">
        <f>IF(OR(F42="",H42=""),"",(H42+IF(F42&gt;H42,1,0)-F42-J42)*24)</f>
        <v/>
      </c>
      <c r="N42" s="306">
        <f>'【記載例】認知症対応型共同生活介護'!$BB$13</f>
        <v>0.29166666666666669</v>
      </c>
      <c r="O42" s="289" t="s">
        <v>36</v>
      </c>
      <c r="P42" s="306">
        <f>'【記載例】認知症対応型共同生活介護'!$BF$13</f>
        <v>0.83333333333333337</v>
      </c>
      <c r="R42" s="308" t="str">
        <f>IF(F42="","",IF(F42&lt;N42,N42,IF(F42&gt;=P42,"",F42)))</f>
        <v/>
      </c>
      <c r="S42" s="289" t="s">
        <v>36</v>
      </c>
      <c r="T42" s="308" t="str">
        <f>IF(H42="","",IF(H42&gt;F42,IF(H42&lt;P42,H42,P42),P42))</f>
        <v/>
      </c>
      <c r="U42" s="309" t="s">
        <v>57</v>
      </c>
      <c r="V42" s="301">
        <v>0</v>
      </c>
      <c r="W42" s="288" t="s">
        <v>6</v>
      </c>
      <c r="X42" s="300" t="str">
        <f>IF(R42="","",IF((T42+IF(R42&gt;T42,1,0)-R42-V42)*24=0,"",(T42+IF(R42&gt;T42,1,0)-R42-V42)*24))</f>
        <v/>
      </c>
      <c r="Z42" s="300" t="str">
        <f t="shared" si="6"/>
        <v/>
      </c>
      <c r="AB42" s="312"/>
    </row>
    <row r="43" spans="2:28">
      <c r="B43" s="293">
        <v>35</v>
      </c>
      <c r="C43" s="296" t="s">
        <v>0</v>
      </c>
      <c r="D43" s="298"/>
      <c r="E43" s="293" t="s">
        <v>35</v>
      </c>
      <c r="F43" s="301"/>
      <c r="G43" s="293" t="s">
        <v>36</v>
      </c>
      <c r="H43" s="301"/>
      <c r="I43" s="304" t="s">
        <v>57</v>
      </c>
      <c r="J43" s="301">
        <v>0</v>
      </c>
      <c r="K43" s="305" t="s">
        <v>6</v>
      </c>
      <c r="L43" s="300" t="str">
        <f>IF(OR(F43="",H43=""),"",(H43+IF(F43&gt;H43,1,0)-F43-J43)*24)</f>
        <v/>
      </c>
      <c r="N43" s="306">
        <f>'【記載例】認知症対応型共同生活介護'!$BB$13</f>
        <v>0.29166666666666669</v>
      </c>
      <c r="O43" s="289" t="s">
        <v>36</v>
      </c>
      <c r="P43" s="306">
        <f>'【記載例】認知症対応型共同生活介護'!$BF$13</f>
        <v>0.83333333333333337</v>
      </c>
      <c r="R43" s="308" t="str">
        <f>IF(F43="","",IF(F43&lt;N43,N43,IF(F43&gt;=P43,"",F43)))</f>
        <v/>
      </c>
      <c r="S43" s="289" t="s">
        <v>36</v>
      </c>
      <c r="T43" s="308" t="str">
        <f>IF(H43="","",IF(H43&gt;F43,IF(H43&lt;P43,H43,P43),P43))</f>
        <v/>
      </c>
      <c r="U43" s="309" t="s">
        <v>57</v>
      </c>
      <c r="V43" s="301">
        <v>0</v>
      </c>
      <c r="W43" s="288" t="s">
        <v>6</v>
      </c>
      <c r="X43" s="300" t="str">
        <f>IF(R43="","",IF((T43+IF(R43&gt;T43,1,0)-R43-V43)*24=0,"",(T43+IF(R43&gt;T43,1,0)-R43-V43)*24))</f>
        <v/>
      </c>
      <c r="Z43" s="300" t="str">
        <f t="shared" si="6"/>
        <v/>
      </c>
      <c r="AB43" s="312"/>
    </row>
    <row r="44" spans="2:28">
      <c r="B44" s="293"/>
      <c r="C44" s="297" t="s">
        <v>0</v>
      </c>
      <c r="D44" s="298" t="str">
        <f>C42</f>
        <v>ah</v>
      </c>
      <c r="E44" s="293" t="s">
        <v>35</v>
      </c>
      <c r="F44" s="301" t="s">
        <v>0</v>
      </c>
      <c r="G44" s="293" t="s">
        <v>36</v>
      </c>
      <c r="H44" s="301" t="s">
        <v>0</v>
      </c>
      <c r="I44" s="304" t="s">
        <v>57</v>
      </c>
      <c r="J44" s="301" t="s">
        <v>0</v>
      </c>
      <c r="K44" s="305" t="s">
        <v>6</v>
      </c>
      <c r="L44" s="300" t="str">
        <f>IF(OR(L42="",L43=""),"",L42+L43)</f>
        <v/>
      </c>
      <c r="N44" s="306" t="s">
        <v>0</v>
      </c>
      <c r="O44" s="289" t="s">
        <v>36</v>
      </c>
      <c r="P44" s="306" t="s">
        <v>0</v>
      </c>
      <c r="R44" s="308" t="s">
        <v>0</v>
      </c>
      <c r="S44" s="289" t="s">
        <v>36</v>
      </c>
      <c r="T44" s="308" t="s">
        <v>0</v>
      </c>
      <c r="U44" s="309" t="s">
        <v>57</v>
      </c>
      <c r="V44" s="301" t="s">
        <v>0</v>
      </c>
      <c r="W44" s="288" t="s">
        <v>6</v>
      </c>
      <c r="X44" s="300" t="str">
        <f>IF(OR(X42="",X43=""),"",X42+X43)</f>
        <v/>
      </c>
      <c r="Z44" s="300" t="str">
        <f t="shared" si="6"/>
        <v/>
      </c>
      <c r="AB44" s="312" t="s">
        <v>167</v>
      </c>
    </row>
    <row r="45" spans="2:28">
      <c r="B45" s="293"/>
      <c r="C45" s="295" t="s">
        <v>160</v>
      </c>
      <c r="D45" s="298"/>
      <c r="E45" s="293" t="s">
        <v>35</v>
      </c>
      <c r="F45" s="301"/>
      <c r="G45" s="293" t="s">
        <v>36</v>
      </c>
      <c r="H45" s="301"/>
      <c r="I45" s="304" t="s">
        <v>57</v>
      </c>
      <c r="J45" s="301">
        <v>0</v>
      </c>
      <c r="K45" s="305" t="s">
        <v>6</v>
      </c>
      <c r="L45" s="300" t="str">
        <f>IF(OR(F45="",H45=""),"",(H45+IF(F45&gt;H45,1,0)-F45-J45)*24)</f>
        <v/>
      </c>
      <c r="N45" s="306">
        <f>'【記載例】認知症対応型共同生活介護'!$BB$13</f>
        <v>0.29166666666666669</v>
      </c>
      <c r="O45" s="289" t="s">
        <v>36</v>
      </c>
      <c r="P45" s="306">
        <f>'【記載例】認知症対応型共同生活介護'!$BF$13</f>
        <v>0.83333333333333337</v>
      </c>
      <c r="R45" s="308" t="str">
        <f>IF(F45="","",IF(F45&lt;N45,N45,IF(F45&gt;=P45,"",F45)))</f>
        <v/>
      </c>
      <c r="S45" s="289" t="s">
        <v>36</v>
      </c>
      <c r="T45" s="308" t="str">
        <f>IF(H45="","",IF(H45&gt;F45,IF(H45&lt;P45,H45,P45),P45))</f>
        <v/>
      </c>
      <c r="U45" s="309" t="s">
        <v>57</v>
      </c>
      <c r="V45" s="301">
        <v>0</v>
      </c>
      <c r="W45" s="288" t="s">
        <v>6</v>
      </c>
      <c r="X45" s="300" t="str">
        <f>IF(R45="","",IF((T45+IF(R45&gt;T45,1,0)-R45-V45)*24=0,"",(T45+IF(R45&gt;T45,1,0)-R45-V45)*24))</f>
        <v/>
      </c>
      <c r="Z45" s="300" t="str">
        <f t="shared" si="6"/>
        <v/>
      </c>
      <c r="AB45" s="312"/>
    </row>
    <row r="46" spans="2:28">
      <c r="B46" s="293">
        <v>36</v>
      </c>
      <c r="C46" s="296" t="s">
        <v>0</v>
      </c>
      <c r="D46" s="298"/>
      <c r="E46" s="293" t="s">
        <v>35</v>
      </c>
      <c r="F46" s="301"/>
      <c r="G46" s="293" t="s">
        <v>36</v>
      </c>
      <c r="H46" s="301"/>
      <c r="I46" s="304" t="s">
        <v>57</v>
      </c>
      <c r="J46" s="301">
        <v>0</v>
      </c>
      <c r="K46" s="305" t="s">
        <v>6</v>
      </c>
      <c r="L46" s="300" t="str">
        <f>IF(OR(F46="",H46=""),"",(H46+IF(F46&gt;H46,1,0)-F46-J46)*24)</f>
        <v/>
      </c>
      <c r="N46" s="306">
        <f>'【記載例】認知症対応型共同生活介護'!$BB$13</f>
        <v>0.29166666666666669</v>
      </c>
      <c r="O46" s="289" t="s">
        <v>36</v>
      </c>
      <c r="P46" s="306">
        <f>'【記載例】認知症対応型共同生活介護'!$BF$13</f>
        <v>0.83333333333333337</v>
      </c>
      <c r="R46" s="308" t="str">
        <f>IF(F46="","",IF(F46&lt;N46,N46,IF(F46&gt;=P46,"",F46)))</f>
        <v/>
      </c>
      <c r="S46" s="289" t="s">
        <v>36</v>
      </c>
      <c r="T46" s="308" t="str">
        <f>IF(H46="","",IF(H46&gt;F46,IF(H46&lt;P46,H46,P46),P46))</f>
        <v/>
      </c>
      <c r="U46" s="309" t="s">
        <v>57</v>
      </c>
      <c r="V46" s="301">
        <v>0</v>
      </c>
      <c r="W46" s="288" t="s">
        <v>6</v>
      </c>
      <c r="X46" s="300" t="str">
        <f>IF(R46="","",IF((T46+IF(R46&gt;T46,1,0)-R46-V46)*24=0,"",(T46+IF(R46&gt;T46,1,0)-R46-V46)*24))</f>
        <v/>
      </c>
      <c r="Z46" s="300" t="str">
        <f t="shared" si="6"/>
        <v/>
      </c>
      <c r="AB46" s="312"/>
    </row>
    <row r="47" spans="2:28">
      <c r="B47" s="293"/>
      <c r="C47" s="297" t="s">
        <v>0</v>
      </c>
      <c r="D47" s="298" t="str">
        <f>C45</f>
        <v>ai</v>
      </c>
      <c r="E47" s="293" t="s">
        <v>35</v>
      </c>
      <c r="F47" s="301" t="s">
        <v>0</v>
      </c>
      <c r="G47" s="293" t="s">
        <v>36</v>
      </c>
      <c r="H47" s="301" t="s">
        <v>0</v>
      </c>
      <c r="I47" s="304" t="s">
        <v>57</v>
      </c>
      <c r="J47" s="301" t="s">
        <v>0</v>
      </c>
      <c r="K47" s="305" t="s">
        <v>6</v>
      </c>
      <c r="L47" s="300" t="str">
        <f>IF(OR(L45="",L46=""),"",L45+L46)</f>
        <v/>
      </c>
      <c r="N47" s="306" t="s">
        <v>0</v>
      </c>
      <c r="O47" s="289" t="s">
        <v>36</v>
      </c>
      <c r="P47" s="306" t="s">
        <v>0</v>
      </c>
      <c r="R47" s="308" t="s">
        <v>0</v>
      </c>
      <c r="S47" s="289" t="s">
        <v>36</v>
      </c>
      <c r="T47" s="308" t="s">
        <v>0</v>
      </c>
      <c r="U47" s="309" t="s">
        <v>57</v>
      </c>
      <c r="V47" s="301" t="s">
        <v>0</v>
      </c>
      <c r="W47" s="288" t="s">
        <v>6</v>
      </c>
      <c r="X47" s="300" t="str">
        <f>IF(OR(X45="",X46=""),"",X45+X46)</f>
        <v/>
      </c>
      <c r="Z47" s="300" t="str">
        <f t="shared" si="6"/>
        <v/>
      </c>
      <c r="AB47" s="312" t="s">
        <v>167</v>
      </c>
    </row>
    <row r="49" spans="3:4">
      <c r="C49" s="291" t="s">
        <v>169</v>
      </c>
      <c r="D49" s="291"/>
    </row>
    <row r="50" spans="3:4">
      <c r="C50" s="291" t="s">
        <v>171</v>
      </c>
      <c r="D50" s="291"/>
    </row>
    <row r="51" spans="3:4">
      <c r="C51" s="291" t="s">
        <v>166</v>
      </c>
      <c r="D51" s="291"/>
    </row>
    <row r="52" spans="3:4">
      <c r="C52" s="291" t="s">
        <v>168</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132"/>
  <sheetViews>
    <sheetView showGridLines="0" view="pageBreakPreview" zoomScale="60" zoomScaleNormal="55" workbookViewId="0">
      <selection activeCell="AB74" sqref="AB74"/>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215</v>
      </c>
      <c r="D1" s="18"/>
      <c r="E1" s="18"/>
      <c r="F1" s="18"/>
      <c r="G1" s="18"/>
      <c r="H1" s="18"/>
      <c r="K1" s="62" t="s">
        <v>1</v>
      </c>
      <c r="N1" s="18"/>
      <c r="O1" s="18"/>
      <c r="P1" s="18"/>
      <c r="Q1" s="18"/>
      <c r="R1" s="18"/>
      <c r="S1" s="18"/>
      <c r="T1" s="18"/>
      <c r="U1" s="18"/>
      <c r="AQ1" s="88" t="s">
        <v>17</v>
      </c>
      <c r="AR1" s="210" t="s">
        <v>179</v>
      </c>
      <c r="AS1" s="212"/>
      <c r="AT1" s="212"/>
      <c r="AU1" s="212"/>
      <c r="AV1" s="212"/>
      <c r="AW1" s="212"/>
      <c r="AX1" s="212"/>
      <c r="AY1" s="212"/>
      <c r="AZ1" s="212"/>
      <c r="BA1" s="212"/>
      <c r="BB1" s="212"/>
      <c r="BC1" s="212"/>
      <c r="BD1" s="212"/>
      <c r="BE1" s="212"/>
      <c r="BF1" s="212"/>
      <c r="BG1" s="212"/>
      <c r="BH1" s="88" t="s">
        <v>6</v>
      </c>
    </row>
    <row r="2" spans="2:65" s="3" customFormat="1" ht="20.25" customHeight="1">
      <c r="H2" s="62"/>
      <c r="K2" s="62"/>
      <c r="L2" s="62"/>
      <c r="N2" s="88"/>
      <c r="O2" s="88"/>
      <c r="P2" s="88"/>
      <c r="Q2" s="88"/>
      <c r="R2" s="88"/>
      <c r="S2" s="88"/>
      <c r="T2" s="88"/>
      <c r="U2" s="88"/>
      <c r="Z2" s="88" t="s">
        <v>30</v>
      </c>
      <c r="AA2" s="174">
        <v>6</v>
      </c>
      <c r="AB2" s="174"/>
      <c r="AC2" s="88" t="s">
        <v>8</v>
      </c>
      <c r="AD2" s="176">
        <f>IF(AA2=0,"",YEAR(DATE(2018+AA2,1,1)))</f>
        <v>2024</v>
      </c>
      <c r="AE2" s="176"/>
      <c r="AF2" s="199" t="s">
        <v>48</v>
      </c>
      <c r="AG2" s="199" t="s">
        <v>3</v>
      </c>
      <c r="AH2" s="174">
        <v>4</v>
      </c>
      <c r="AI2" s="174"/>
      <c r="AJ2" s="199" t="s">
        <v>44</v>
      </c>
      <c r="AQ2" s="88" t="s">
        <v>49</v>
      </c>
      <c r="AR2" s="174" t="s">
        <v>176</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7"/>
      <c r="AD3" s="198"/>
      <c r="AE3" s="197"/>
      <c r="BB3" s="248" t="s">
        <v>38</v>
      </c>
      <c r="BC3" s="260" t="s">
        <v>172</v>
      </c>
      <c r="BD3" s="266"/>
      <c r="BE3" s="266"/>
      <c r="BF3" s="277"/>
      <c r="BG3" s="88"/>
    </row>
    <row r="4" spans="2:65" s="3" customFormat="1" ht="20.25" customHeight="1">
      <c r="H4" s="62"/>
      <c r="K4" s="62"/>
      <c r="M4" s="88"/>
      <c r="N4" s="88"/>
      <c r="O4" s="88"/>
      <c r="P4" s="88"/>
      <c r="Q4" s="88"/>
      <c r="R4" s="88"/>
      <c r="S4" s="88"/>
      <c r="AA4" s="175"/>
      <c r="AB4" s="175"/>
      <c r="AC4" s="197"/>
      <c r="AD4" s="198"/>
      <c r="AE4" s="197"/>
      <c r="BB4" s="248" t="s">
        <v>50</v>
      </c>
      <c r="BC4" s="260" t="s">
        <v>158</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174</v>
      </c>
      <c r="AN6" s="2"/>
      <c r="AO6" s="2"/>
      <c r="AP6" s="2"/>
      <c r="AQ6" s="2"/>
      <c r="AR6" s="2"/>
      <c r="AS6" s="2"/>
      <c r="AU6" s="214"/>
      <c r="AV6" s="214"/>
      <c r="AW6" s="215"/>
      <c r="AX6" s="2"/>
      <c r="AY6" s="217">
        <v>40</v>
      </c>
      <c r="AZ6" s="222"/>
      <c r="BA6" s="215" t="s">
        <v>34</v>
      </c>
      <c r="BB6" s="2"/>
      <c r="BC6" s="217">
        <v>160</v>
      </c>
      <c r="BD6" s="222"/>
      <c r="BE6" s="215" t="s">
        <v>42</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46</v>
      </c>
      <c r="BA8" s="202"/>
      <c r="BB8" s="202"/>
      <c r="BC8" s="261">
        <f>DAY(EOMONTH(DATE(AD2,AH2,1),0))</f>
        <v>30</v>
      </c>
      <c r="BD8" s="267"/>
      <c r="BE8" s="202" t="s">
        <v>43</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193</v>
      </c>
      <c r="AR10" s="19"/>
      <c r="AS10" s="19"/>
      <c r="AT10" s="121"/>
      <c r="AU10" s="202"/>
      <c r="AV10" s="211"/>
      <c r="AW10" s="211"/>
      <c r="AX10" s="211"/>
      <c r="AY10" s="202"/>
      <c r="AZ10" s="202"/>
      <c r="BA10" s="235" t="s">
        <v>145</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10</v>
      </c>
      <c r="AJ12" s="203"/>
      <c r="AK12" s="121"/>
      <c r="AL12" s="133"/>
      <c r="AM12" s="189"/>
      <c r="AN12" s="202"/>
      <c r="AO12" s="121"/>
      <c r="AP12" s="121"/>
      <c r="AQ12" s="121"/>
      <c r="AR12" s="121"/>
      <c r="AS12" s="5" t="s">
        <v>194</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186</v>
      </c>
      <c r="AP13" s="5"/>
      <c r="AQ13" s="20"/>
      <c r="AR13" s="20"/>
      <c r="AS13" s="5" t="s">
        <v>24</v>
      </c>
      <c r="AT13" s="19"/>
      <c r="AU13" s="19"/>
      <c r="AV13" s="19"/>
      <c r="AW13" s="19"/>
      <c r="AX13" s="19"/>
      <c r="AY13" s="19"/>
      <c r="AZ13" s="19"/>
      <c r="BA13" s="19"/>
      <c r="BB13" s="249">
        <v>0.29166666666666669</v>
      </c>
      <c r="BC13" s="262"/>
      <c r="BD13" s="268"/>
      <c r="BE13" s="21" t="s">
        <v>36</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187</v>
      </c>
      <c r="AP14" s="207"/>
      <c r="AQ14" s="207"/>
      <c r="AR14" s="63"/>
      <c r="AS14" s="5" t="s">
        <v>101</v>
      </c>
      <c r="AT14" s="19"/>
      <c r="AU14" s="19"/>
      <c r="AV14" s="19"/>
      <c r="AW14" s="19"/>
      <c r="AX14" s="19"/>
      <c r="AY14" s="19"/>
      <c r="AZ14" s="19"/>
      <c r="BA14" s="19"/>
      <c r="BB14" s="249">
        <v>0.83333333333333337</v>
      </c>
      <c r="BC14" s="262"/>
      <c r="BD14" s="268"/>
      <c r="BE14" s="21" t="s">
        <v>36</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41</v>
      </c>
      <c r="C16" s="24" t="s">
        <v>111</v>
      </c>
      <c r="D16" s="38"/>
      <c r="E16" s="46"/>
      <c r="F16" s="46"/>
      <c r="G16" s="54"/>
      <c r="H16" s="65" t="s">
        <v>137</v>
      </c>
      <c r="I16" s="74" t="s">
        <v>195</v>
      </c>
      <c r="J16" s="38"/>
      <c r="K16" s="38"/>
      <c r="L16" s="46"/>
      <c r="M16" s="74" t="s">
        <v>196</v>
      </c>
      <c r="N16" s="38"/>
      <c r="O16" s="46"/>
      <c r="P16" s="74" t="s">
        <v>107</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173</v>
      </c>
      <c r="AO16" s="163"/>
      <c r="AP16" s="208"/>
      <c r="AQ16" s="209"/>
      <c r="AR16" s="163" t="s">
        <v>6</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39</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86</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11</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39</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86</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11</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39</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86</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11</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39</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86</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11</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39</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86</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11</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39</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86</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11</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39</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86</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11</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39</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86</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11</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39</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86</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11</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39</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86</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11</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39</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86</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11</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39</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86</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11</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39</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86</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11</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39</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86</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11</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39</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86</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11</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5" t="s">
        <v>200</v>
      </c>
      <c r="C66" s="32"/>
      <c r="D66" s="32"/>
      <c r="E66" s="32"/>
      <c r="F66" s="32"/>
      <c r="G66" s="32"/>
      <c r="H66" s="32"/>
      <c r="I66" s="32"/>
      <c r="J66" s="32"/>
      <c r="K66" s="32"/>
      <c r="L66" s="32"/>
      <c r="M66" s="32"/>
      <c r="N66" s="32"/>
      <c r="O66" s="32"/>
      <c r="P66" s="32"/>
      <c r="Q66" s="32"/>
      <c r="R66" s="32"/>
      <c r="S66" s="32"/>
      <c r="T66" s="147"/>
      <c r="U66" s="159"/>
      <c r="V66" s="169"/>
      <c r="W66" s="169"/>
      <c r="X66" s="169"/>
      <c r="Y66" s="169"/>
      <c r="Z66" s="169"/>
      <c r="AA66" s="184"/>
      <c r="AB66" s="216"/>
      <c r="AC66" s="169"/>
      <c r="AD66" s="169"/>
      <c r="AE66" s="169"/>
      <c r="AF66" s="169"/>
      <c r="AG66" s="169"/>
      <c r="AH66" s="184"/>
      <c r="AI66" s="216"/>
      <c r="AJ66" s="169"/>
      <c r="AK66" s="169"/>
      <c r="AL66" s="169"/>
      <c r="AM66" s="169"/>
      <c r="AN66" s="169"/>
      <c r="AO66" s="184"/>
      <c r="AP66" s="216"/>
      <c r="AQ66" s="169"/>
      <c r="AR66" s="169"/>
      <c r="AS66" s="169"/>
      <c r="AT66" s="169"/>
      <c r="AU66" s="169"/>
      <c r="AV66" s="184"/>
      <c r="AW66" s="216"/>
      <c r="AX66" s="169"/>
      <c r="AY66" s="219"/>
      <c r="AZ66" s="230"/>
      <c r="BA66" s="243"/>
      <c r="BB66" s="257"/>
      <c r="BC66" s="263"/>
      <c r="BD66" s="263"/>
      <c r="BE66" s="263"/>
      <c r="BF66" s="263"/>
      <c r="BG66" s="263"/>
      <c r="BH66" s="283"/>
    </row>
    <row r="67" spans="2:60" ht="20.25" customHeight="1">
      <c r="B67" s="16" t="s">
        <v>201</v>
      </c>
      <c r="C67" s="33"/>
      <c r="D67" s="33"/>
      <c r="E67" s="33"/>
      <c r="F67" s="33"/>
      <c r="G67" s="33"/>
      <c r="H67" s="33"/>
      <c r="I67" s="33"/>
      <c r="J67" s="33"/>
      <c r="K67" s="33"/>
      <c r="L67" s="33"/>
      <c r="M67" s="33"/>
      <c r="N67" s="33"/>
      <c r="O67" s="33"/>
      <c r="P67" s="33"/>
      <c r="Q67" s="33"/>
      <c r="R67" s="33"/>
      <c r="S67" s="33"/>
      <c r="T67" s="148"/>
      <c r="U67" s="160"/>
      <c r="V67" s="170"/>
      <c r="W67" s="170"/>
      <c r="X67" s="170"/>
      <c r="Y67" s="170"/>
      <c r="Z67" s="170"/>
      <c r="AA67" s="185"/>
      <c r="AB67" s="194"/>
      <c r="AC67" s="170"/>
      <c r="AD67" s="170"/>
      <c r="AE67" s="170"/>
      <c r="AF67" s="170"/>
      <c r="AG67" s="170"/>
      <c r="AH67" s="185"/>
      <c r="AI67" s="194"/>
      <c r="AJ67" s="170"/>
      <c r="AK67" s="170"/>
      <c r="AL67" s="170"/>
      <c r="AM67" s="170"/>
      <c r="AN67" s="170"/>
      <c r="AO67" s="185"/>
      <c r="AP67" s="194"/>
      <c r="AQ67" s="170"/>
      <c r="AR67" s="170"/>
      <c r="AS67" s="170"/>
      <c r="AT67" s="170"/>
      <c r="AU67" s="170"/>
      <c r="AV67" s="185"/>
      <c r="AW67" s="194"/>
      <c r="AX67" s="170"/>
      <c r="AY67" s="220"/>
      <c r="AZ67" s="231"/>
      <c r="BA67" s="244"/>
      <c r="BB67" s="258"/>
      <c r="BC67" s="264"/>
      <c r="BD67" s="264"/>
      <c r="BE67" s="264"/>
      <c r="BF67" s="264"/>
      <c r="BG67" s="264"/>
      <c r="BH67" s="284"/>
    </row>
    <row r="68" spans="2:60" ht="20.25" customHeight="1">
      <c r="B68" s="16" t="s">
        <v>23</v>
      </c>
      <c r="C68" s="33"/>
      <c r="D68" s="33"/>
      <c r="E68" s="33"/>
      <c r="F68" s="33"/>
      <c r="G68" s="33"/>
      <c r="H68" s="33"/>
      <c r="I68" s="33"/>
      <c r="J68" s="33"/>
      <c r="K68" s="33"/>
      <c r="L68" s="33"/>
      <c r="M68" s="33"/>
      <c r="N68" s="33"/>
      <c r="O68" s="33"/>
      <c r="P68" s="33"/>
      <c r="Q68" s="33"/>
      <c r="R68" s="33"/>
      <c r="S68" s="33"/>
      <c r="T68" s="148"/>
      <c r="U68" s="160"/>
      <c r="V68" s="170"/>
      <c r="W68" s="170"/>
      <c r="X68" s="170"/>
      <c r="Y68" s="170"/>
      <c r="Z68" s="170"/>
      <c r="AA68" s="186"/>
      <c r="AB68" s="195"/>
      <c r="AC68" s="170"/>
      <c r="AD68" s="170"/>
      <c r="AE68" s="170"/>
      <c r="AF68" s="170"/>
      <c r="AG68" s="170"/>
      <c r="AH68" s="186"/>
      <c r="AI68" s="195"/>
      <c r="AJ68" s="170"/>
      <c r="AK68" s="170"/>
      <c r="AL68" s="170"/>
      <c r="AM68" s="170"/>
      <c r="AN68" s="170"/>
      <c r="AO68" s="186"/>
      <c r="AP68" s="195"/>
      <c r="AQ68" s="170"/>
      <c r="AR68" s="170"/>
      <c r="AS68" s="170"/>
      <c r="AT68" s="170"/>
      <c r="AU68" s="170"/>
      <c r="AV68" s="186"/>
      <c r="AW68" s="195"/>
      <c r="AX68" s="170"/>
      <c r="AY68" s="220"/>
      <c r="AZ68" s="232"/>
      <c r="BA68" s="245"/>
      <c r="BB68" s="258"/>
      <c r="BC68" s="264"/>
      <c r="BD68" s="264"/>
      <c r="BE68" s="264"/>
      <c r="BF68" s="264"/>
      <c r="BG68" s="264"/>
      <c r="BH68" s="284"/>
    </row>
    <row r="69" spans="2:60" ht="20.25" customHeight="1">
      <c r="B69" s="16" t="s">
        <v>202</v>
      </c>
      <c r="C69" s="33"/>
      <c r="D69" s="33"/>
      <c r="E69" s="33"/>
      <c r="F69" s="33"/>
      <c r="G69" s="33"/>
      <c r="H69" s="33"/>
      <c r="I69" s="33"/>
      <c r="J69" s="33"/>
      <c r="K69" s="33"/>
      <c r="L69" s="33"/>
      <c r="M69" s="33"/>
      <c r="N69" s="33"/>
      <c r="O69" s="33"/>
      <c r="P69" s="33"/>
      <c r="Q69" s="33"/>
      <c r="R69" s="33"/>
      <c r="S69" s="33"/>
      <c r="T69" s="148"/>
      <c r="U69" s="161" t="str">
        <f t="shared" ref="U69:AY69" si="1">IF(SUMIF($F$21:$F$65,"介護従業者",U21:U65)=0,"",SUMIF($F$21:$F$65,"介護従業者",U21:U65))</f>
        <v/>
      </c>
      <c r="V69" s="171" t="str">
        <f t="shared" si="1"/>
        <v/>
      </c>
      <c r="W69" s="171" t="str">
        <f t="shared" si="1"/>
        <v/>
      </c>
      <c r="X69" s="171" t="str">
        <f t="shared" si="1"/>
        <v/>
      </c>
      <c r="Y69" s="171" t="str">
        <f t="shared" si="1"/>
        <v/>
      </c>
      <c r="Z69" s="171" t="str">
        <f t="shared" si="1"/>
        <v/>
      </c>
      <c r="AA69" s="187" t="str">
        <f t="shared" si="1"/>
        <v/>
      </c>
      <c r="AB69" s="161" t="str">
        <f t="shared" si="1"/>
        <v/>
      </c>
      <c r="AC69" s="171" t="str">
        <f t="shared" si="1"/>
        <v/>
      </c>
      <c r="AD69" s="171" t="str">
        <f t="shared" si="1"/>
        <v/>
      </c>
      <c r="AE69" s="171" t="str">
        <f t="shared" si="1"/>
        <v/>
      </c>
      <c r="AF69" s="171" t="str">
        <f t="shared" si="1"/>
        <v/>
      </c>
      <c r="AG69" s="171" t="str">
        <f t="shared" si="1"/>
        <v/>
      </c>
      <c r="AH69" s="187" t="str">
        <f t="shared" si="1"/>
        <v/>
      </c>
      <c r="AI69" s="161" t="str">
        <f t="shared" si="1"/>
        <v/>
      </c>
      <c r="AJ69" s="171" t="str">
        <f t="shared" si="1"/>
        <v/>
      </c>
      <c r="AK69" s="171" t="str">
        <f t="shared" si="1"/>
        <v/>
      </c>
      <c r="AL69" s="171" t="str">
        <f t="shared" si="1"/>
        <v/>
      </c>
      <c r="AM69" s="171" t="str">
        <f t="shared" si="1"/>
        <v/>
      </c>
      <c r="AN69" s="171" t="str">
        <f t="shared" si="1"/>
        <v/>
      </c>
      <c r="AO69" s="187" t="str">
        <f t="shared" si="1"/>
        <v/>
      </c>
      <c r="AP69" s="161" t="str">
        <f t="shared" si="1"/>
        <v/>
      </c>
      <c r="AQ69" s="171" t="str">
        <f t="shared" si="1"/>
        <v/>
      </c>
      <c r="AR69" s="171" t="str">
        <f t="shared" si="1"/>
        <v/>
      </c>
      <c r="AS69" s="171" t="str">
        <f t="shared" si="1"/>
        <v/>
      </c>
      <c r="AT69" s="171" t="str">
        <f t="shared" si="1"/>
        <v/>
      </c>
      <c r="AU69" s="171" t="str">
        <f t="shared" si="1"/>
        <v/>
      </c>
      <c r="AV69" s="187" t="str">
        <f t="shared" si="1"/>
        <v/>
      </c>
      <c r="AW69" s="161" t="str">
        <f t="shared" si="1"/>
        <v/>
      </c>
      <c r="AX69" s="171" t="str">
        <f t="shared" si="1"/>
        <v/>
      </c>
      <c r="AY69" s="171" t="str">
        <f t="shared" si="1"/>
        <v/>
      </c>
      <c r="AZ69" s="233">
        <f>IF($BC$3="４週",SUM(U69:AV69),IF($BC$3="暦月",SUM(U69:AY69),""))</f>
        <v>0</v>
      </c>
      <c r="BA69" s="246"/>
      <c r="BB69" s="258"/>
      <c r="BC69" s="264"/>
      <c r="BD69" s="264"/>
      <c r="BE69" s="264"/>
      <c r="BF69" s="264"/>
      <c r="BG69" s="264"/>
      <c r="BH69" s="284"/>
    </row>
    <row r="70" spans="2:60" ht="20.25" customHeight="1">
      <c r="B70" s="17" t="s">
        <v>190</v>
      </c>
      <c r="C70" s="34"/>
      <c r="D70" s="34"/>
      <c r="E70" s="34"/>
      <c r="F70" s="34"/>
      <c r="G70" s="34"/>
      <c r="H70" s="34"/>
      <c r="I70" s="34"/>
      <c r="J70" s="34"/>
      <c r="K70" s="34"/>
      <c r="L70" s="34"/>
      <c r="M70" s="34"/>
      <c r="N70" s="34"/>
      <c r="O70" s="34"/>
      <c r="P70" s="34"/>
      <c r="Q70" s="34"/>
      <c r="R70" s="34"/>
      <c r="S70" s="34"/>
      <c r="T70" s="149"/>
      <c r="U70" s="162" t="str">
        <f t="shared" ref="U70:AY70" si="2">IF(SUMIF($G$21:$G$65,"介護従業者",U21:U65)=0,"",SUMIF($G$21:$G$65,"介護従業者",U21:U65))</f>
        <v/>
      </c>
      <c r="V70" s="172" t="str">
        <f t="shared" si="2"/>
        <v/>
      </c>
      <c r="W70" s="172" t="str">
        <f t="shared" si="2"/>
        <v/>
      </c>
      <c r="X70" s="172" t="str">
        <f t="shared" si="2"/>
        <v/>
      </c>
      <c r="Y70" s="172" t="str">
        <f t="shared" si="2"/>
        <v/>
      </c>
      <c r="Z70" s="172" t="str">
        <f t="shared" si="2"/>
        <v/>
      </c>
      <c r="AA70" s="188" t="str">
        <f t="shared" si="2"/>
        <v/>
      </c>
      <c r="AB70" s="196" t="str">
        <f t="shared" si="2"/>
        <v/>
      </c>
      <c r="AC70" s="172" t="str">
        <f t="shared" si="2"/>
        <v/>
      </c>
      <c r="AD70" s="172" t="str">
        <f t="shared" si="2"/>
        <v/>
      </c>
      <c r="AE70" s="172" t="str">
        <f t="shared" si="2"/>
        <v/>
      </c>
      <c r="AF70" s="172" t="str">
        <f t="shared" si="2"/>
        <v/>
      </c>
      <c r="AG70" s="172" t="str">
        <f t="shared" si="2"/>
        <v/>
      </c>
      <c r="AH70" s="188" t="str">
        <f t="shared" si="2"/>
        <v/>
      </c>
      <c r="AI70" s="196" t="str">
        <f t="shared" si="2"/>
        <v/>
      </c>
      <c r="AJ70" s="172" t="str">
        <f t="shared" si="2"/>
        <v/>
      </c>
      <c r="AK70" s="172" t="str">
        <f t="shared" si="2"/>
        <v/>
      </c>
      <c r="AL70" s="172" t="str">
        <f t="shared" si="2"/>
        <v/>
      </c>
      <c r="AM70" s="172" t="str">
        <f t="shared" si="2"/>
        <v/>
      </c>
      <c r="AN70" s="172" t="str">
        <f t="shared" si="2"/>
        <v/>
      </c>
      <c r="AO70" s="188" t="str">
        <f t="shared" si="2"/>
        <v/>
      </c>
      <c r="AP70" s="196" t="str">
        <f t="shared" si="2"/>
        <v/>
      </c>
      <c r="AQ70" s="172" t="str">
        <f t="shared" si="2"/>
        <v/>
      </c>
      <c r="AR70" s="172" t="str">
        <f t="shared" si="2"/>
        <v/>
      </c>
      <c r="AS70" s="172" t="str">
        <f t="shared" si="2"/>
        <v/>
      </c>
      <c r="AT70" s="172" t="str">
        <f t="shared" si="2"/>
        <v/>
      </c>
      <c r="AU70" s="172" t="str">
        <f t="shared" si="2"/>
        <v/>
      </c>
      <c r="AV70" s="188" t="str">
        <f t="shared" si="2"/>
        <v/>
      </c>
      <c r="AW70" s="196" t="str">
        <f t="shared" si="2"/>
        <v/>
      </c>
      <c r="AX70" s="172" t="str">
        <f t="shared" si="2"/>
        <v/>
      </c>
      <c r="AY70" s="221" t="str">
        <f t="shared" si="2"/>
        <v/>
      </c>
      <c r="AZ70" s="234">
        <f>IF($BC$3="４週",SUM(U70:AV70),IF($BC$3="暦月",SUM(U70:AY70),""))</f>
        <v>0</v>
      </c>
      <c r="BA70" s="247"/>
      <c r="BB70" s="259"/>
      <c r="BC70" s="265"/>
      <c r="BD70" s="265"/>
      <c r="BE70" s="265"/>
      <c r="BF70" s="265"/>
      <c r="BG70" s="265"/>
      <c r="BH70" s="285"/>
    </row>
    <row r="71" spans="2:60" s="4" customFormat="1" ht="20.25" customHeight="1">
      <c r="C71" s="35"/>
      <c r="D71" s="35"/>
      <c r="E71" s="35"/>
      <c r="F71" s="35"/>
      <c r="G71" s="35"/>
      <c r="BH71" s="286"/>
    </row>
    <row r="72" spans="2:60" ht="20.25" customHeight="1"/>
    <row r="73" spans="2:60" ht="20.25" customHeight="1"/>
    <row r="74" spans="2:60" ht="20.25" customHeight="1"/>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1:57">
      <c r="A125" s="1"/>
      <c r="B125" s="1"/>
      <c r="C125" s="36"/>
      <c r="D125" s="36"/>
      <c r="E125" s="36"/>
      <c r="F125" s="36"/>
      <c r="G125" s="36"/>
      <c r="H125" s="36"/>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row>
    <row r="126" spans="1:57">
      <c r="A126" s="1"/>
      <c r="B126" s="1"/>
      <c r="C126" s="36"/>
      <c r="D126" s="36"/>
      <c r="E126" s="36"/>
      <c r="F126" s="36"/>
      <c r="G126" s="36"/>
      <c r="H126" s="36"/>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row>
    <row r="127" spans="1:57">
      <c r="A127" s="1"/>
      <c r="B127" s="1"/>
      <c r="C127" s="37"/>
      <c r="D127" s="37"/>
      <c r="E127" s="37"/>
      <c r="F127" s="37"/>
      <c r="G127" s="37"/>
      <c r="H127" s="37"/>
      <c r="I127" s="36"/>
      <c r="J127" s="36"/>
      <c r="K127" s="1"/>
      <c r="L127" s="1"/>
      <c r="M127" s="1"/>
      <c r="N127" s="1"/>
      <c r="O127" s="1"/>
      <c r="P127" s="1"/>
    </row>
    <row r="128" spans="1:57">
      <c r="A128" s="1"/>
      <c r="B128" s="1"/>
      <c r="C128" s="37"/>
      <c r="D128" s="37"/>
      <c r="E128" s="37"/>
      <c r="F128" s="37"/>
      <c r="G128" s="37"/>
      <c r="H128" s="37"/>
      <c r="I128" s="36"/>
      <c r="J128" s="36"/>
      <c r="K128" s="1"/>
      <c r="L128" s="1"/>
      <c r="M128" s="1"/>
      <c r="N128" s="1"/>
      <c r="O128" s="1"/>
      <c r="P128" s="1"/>
    </row>
    <row r="129" spans="3:8">
      <c r="C129" s="36"/>
      <c r="D129" s="36"/>
      <c r="E129" s="36"/>
      <c r="F129" s="36"/>
      <c r="G129" s="36"/>
      <c r="H129" s="36"/>
    </row>
    <row r="130" spans="3:8">
      <c r="C130" s="36"/>
      <c r="D130" s="36"/>
      <c r="E130" s="36"/>
      <c r="F130" s="36"/>
      <c r="G130" s="36"/>
      <c r="H130" s="36"/>
    </row>
    <row r="131" spans="3:8">
      <c r="C131" s="36"/>
      <c r="D131" s="36"/>
      <c r="E131" s="36"/>
      <c r="F131" s="36"/>
      <c r="G131" s="36"/>
      <c r="H131" s="36"/>
    </row>
    <row r="132" spans="3:8">
      <c r="C132" s="36"/>
      <c r="D132" s="36"/>
      <c r="E132" s="36"/>
      <c r="F132" s="36"/>
      <c r="G132" s="36"/>
      <c r="H132" s="36"/>
    </row>
  </sheetData>
  <mergeCells count="206">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B66:T66"/>
    <mergeCell ref="B67:T67"/>
    <mergeCell ref="B68:T68"/>
    <mergeCell ref="B69:T69"/>
    <mergeCell ref="AZ69:BA69"/>
    <mergeCell ref="B70:T70"/>
    <mergeCell ref="AZ70:BA70"/>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AZ66:BA68"/>
    <mergeCell ref="BB66:BH70"/>
  </mergeCells>
  <phoneticPr fontId="1"/>
  <conditionalFormatting sqref="U23:AA23">
    <cfRule type="expression" dxfId="340" priority="415">
      <formula>OR(U$66=$B22,U$67=$B22)</formula>
    </cfRule>
  </conditionalFormatting>
  <conditionalFormatting sqref="U22:AA23 U66:BA70">
    <cfRule type="expression" dxfId="339" priority="414">
      <formula>INDIRECT(ADDRESS(ROW(),COLUMN()))=TRUNC(INDIRECT(ADDRESS(ROW(),COLUMN())))</formula>
    </cfRule>
  </conditionalFormatting>
  <conditionalFormatting sqref="AZ22:BC23">
    <cfRule type="expression" dxfId="338" priority="413">
      <formula>INDIRECT(ADDRESS(ROW(),COLUMN()))=TRUNC(INDIRECT(ADDRESS(ROW(),COLUMN())))</formula>
    </cfRule>
  </conditionalFormatting>
  <conditionalFormatting sqref="AZ25:BC26">
    <cfRule type="expression" dxfId="337" priority="412">
      <formula>INDIRECT(ADDRESS(ROW(),COLUMN()))=TRUNC(INDIRECT(ADDRESS(ROW(),COLUMN())))</formula>
    </cfRule>
  </conditionalFormatting>
  <conditionalFormatting sqref="AZ28:BC29">
    <cfRule type="expression" dxfId="336" priority="411">
      <formula>INDIRECT(ADDRESS(ROW(),COLUMN()))=TRUNC(INDIRECT(ADDRESS(ROW(),COLUMN())))</formula>
    </cfRule>
  </conditionalFormatting>
  <conditionalFormatting sqref="AZ31:BC32">
    <cfRule type="expression" dxfId="335" priority="410">
      <formula>INDIRECT(ADDRESS(ROW(),COLUMN()))=TRUNC(INDIRECT(ADDRESS(ROW(),COLUMN())))</formula>
    </cfRule>
  </conditionalFormatting>
  <conditionalFormatting sqref="AZ34:BC35">
    <cfRule type="expression" dxfId="334" priority="409">
      <formula>INDIRECT(ADDRESS(ROW(),COLUMN()))=TRUNC(INDIRECT(ADDRESS(ROW(),COLUMN())))</formula>
    </cfRule>
  </conditionalFormatting>
  <conditionalFormatting sqref="AZ37:BC38">
    <cfRule type="expression" dxfId="333" priority="408">
      <formula>INDIRECT(ADDRESS(ROW(),COLUMN()))=TRUNC(INDIRECT(ADDRESS(ROW(),COLUMN())))</formula>
    </cfRule>
  </conditionalFormatting>
  <conditionalFormatting sqref="AZ40:BC41">
    <cfRule type="expression" dxfId="332" priority="407">
      <formula>INDIRECT(ADDRESS(ROW(),COLUMN()))=TRUNC(INDIRECT(ADDRESS(ROW(),COLUMN())))</formula>
    </cfRule>
  </conditionalFormatting>
  <conditionalFormatting sqref="AZ43:BC44">
    <cfRule type="expression" dxfId="331" priority="406">
      <formula>INDIRECT(ADDRESS(ROW(),COLUMN()))=TRUNC(INDIRECT(ADDRESS(ROW(),COLUMN())))</formula>
    </cfRule>
  </conditionalFormatting>
  <conditionalFormatting sqref="AZ46:BC47">
    <cfRule type="expression" dxfId="330" priority="405">
      <formula>INDIRECT(ADDRESS(ROW(),COLUMN()))=TRUNC(INDIRECT(ADDRESS(ROW(),COLUMN())))</formula>
    </cfRule>
  </conditionalFormatting>
  <conditionalFormatting sqref="AZ49:BC50">
    <cfRule type="expression" dxfId="329" priority="404">
      <formula>INDIRECT(ADDRESS(ROW(),COLUMN()))=TRUNC(INDIRECT(ADDRESS(ROW(),COLUMN())))</formula>
    </cfRule>
  </conditionalFormatting>
  <conditionalFormatting sqref="AZ52:BC53">
    <cfRule type="expression" dxfId="328" priority="403">
      <formula>INDIRECT(ADDRESS(ROW(),COLUMN()))=TRUNC(INDIRECT(ADDRESS(ROW(),COLUMN())))</formula>
    </cfRule>
  </conditionalFormatting>
  <conditionalFormatting sqref="AZ55:BC56">
    <cfRule type="expression" dxfId="327" priority="402">
      <formula>INDIRECT(ADDRESS(ROW(),COLUMN()))=TRUNC(INDIRECT(ADDRESS(ROW(),COLUMN())))</formula>
    </cfRule>
  </conditionalFormatting>
  <conditionalFormatting sqref="AZ58:BC59">
    <cfRule type="expression" dxfId="326" priority="401">
      <formula>INDIRECT(ADDRESS(ROW(),COLUMN()))=TRUNC(INDIRECT(ADDRESS(ROW(),COLUMN())))</formula>
    </cfRule>
  </conditionalFormatting>
  <conditionalFormatting sqref="AZ61:BC62">
    <cfRule type="expression" dxfId="325" priority="400">
      <formula>INDIRECT(ADDRESS(ROW(),COLUMN()))=TRUNC(INDIRECT(ADDRESS(ROW(),COLUMN())))</formula>
    </cfRule>
  </conditionalFormatting>
  <conditionalFormatting sqref="AZ64:BC65">
    <cfRule type="expression" dxfId="324" priority="399">
      <formula>INDIRECT(ADDRESS(ROW(),COLUMN()))=TRUNC(INDIRECT(ADDRESS(ROW(),COLUMN())))</formula>
    </cfRule>
  </conditionalFormatting>
  <conditionalFormatting sqref="AB23:AH23">
    <cfRule type="expression" dxfId="323" priority="396">
      <formula>OR(AB$66=$B22,AB$67=$B22)</formula>
    </cfRule>
  </conditionalFormatting>
  <conditionalFormatting sqref="AB22:AH23">
    <cfRule type="expression" dxfId="322" priority="395">
      <formula>INDIRECT(ADDRESS(ROW(),COLUMN()))=TRUNC(INDIRECT(ADDRESS(ROW(),COLUMN())))</formula>
    </cfRule>
  </conditionalFormatting>
  <conditionalFormatting sqref="AI23:AO23">
    <cfRule type="expression" dxfId="321" priority="394">
      <formula>OR(AI$66=$B22,AI$67=$B22)</formula>
    </cfRule>
  </conditionalFormatting>
  <conditionalFormatting sqref="AI22:AO23">
    <cfRule type="expression" dxfId="320" priority="393">
      <formula>INDIRECT(ADDRESS(ROW(),COLUMN()))=TRUNC(INDIRECT(ADDRESS(ROW(),COLUMN())))</formula>
    </cfRule>
  </conditionalFormatting>
  <conditionalFormatting sqref="AP23:AV23">
    <cfRule type="expression" dxfId="319" priority="392">
      <formula>OR(AP$66=$B22,AP$67=$B22)</formula>
    </cfRule>
  </conditionalFormatting>
  <conditionalFormatting sqref="AP22:AV23">
    <cfRule type="expression" dxfId="318" priority="391">
      <formula>INDIRECT(ADDRESS(ROW(),COLUMN()))=TRUNC(INDIRECT(ADDRESS(ROW(),COLUMN())))</formula>
    </cfRule>
  </conditionalFormatting>
  <conditionalFormatting sqref="AW23:AY23">
    <cfRule type="expression" dxfId="317" priority="390">
      <formula>OR(AW$66=$B22,AW$67=$B22)</formula>
    </cfRule>
  </conditionalFormatting>
  <conditionalFormatting sqref="AW22:AY23">
    <cfRule type="expression" dxfId="316" priority="389">
      <formula>INDIRECT(ADDRESS(ROW(),COLUMN()))=TRUNC(INDIRECT(ADDRESS(ROW(),COLUMN())))</formula>
    </cfRule>
  </conditionalFormatting>
  <conditionalFormatting sqref="U26:AA26">
    <cfRule type="expression" dxfId="315" priority="388">
      <formula>OR(U$66=$B25,U$67=$B25)</formula>
    </cfRule>
  </conditionalFormatting>
  <conditionalFormatting sqref="U25:AA26">
    <cfRule type="expression" dxfId="314" priority="387">
      <formula>INDIRECT(ADDRESS(ROW(),COLUMN()))=TRUNC(INDIRECT(ADDRESS(ROW(),COLUMN())))</formula>
    </cfRule>
  </conditionalFormatting>
  <conditionalFormatting sqref="AB26:AH26">
    <cfRule type="expression" dxfId="313" priority="386">
      <formula>OR(AB$66=$B25,AB$67=$B25)</formula>
    </cfRule>
  </conditionalFormatting>
  <conditionalFormatting sqref="AB25:AH26">
    <cfRule type="expression" dxfId="312" priority="385">
      <formula>INDIRECT(ADDRESS(ROW(),COLUMN()))=TRUNC(INDIRECT(ADDRESS(ROW(),COLUMN())))</formula>
    </cfRule>
  </conditionalFormatting>
  <conditionalFormatting sqref="AI26:AO26">
    <cfRule type="expression" dxfId="311" priority="384">
      <formula>OR(AI$66=$B25,AI$67=$B25)</formula>
    </cfRule>
  </conditionalFormatting>
  <conditionalFormatting sqref="AI25:AO26">
    <cfRule type="expression" dxfId="310" priority="383">
      <formula>INDIRECT(ADDRESS(ROW(),COLUMN()))=TRUNC(INDIRECT(ADDRESS(ROW(),COLUMN())))</formula>
    </cfRule>
  </conditionalFormatting>
  <conditionalFormatting sqref="AP26:AV26">
    <cfRule type="expression" dxfId="309" priority="382">
      <formula>OR(AP$66=$B25,AP$67=$B25)</formula>
    </cfRule>
  </conditionalFormatting>
  <conditionalFormatting sqref="AP25:AV26">
    <cfRule type="expression" dxfId="308" priority="381">
      <formula>INDIRECT(ADDRESS(ROW(),COLUMN()))=TRUNC(INDIRECT(ADDRESS(ROW(),COLUMN())))</formula>
    </cfRule>
  </conditionalFormatting>
  <conditionalFormatting sqref="AW26:AY26">
    <cfRule type="expression" dxfId="307" priority="380">
      <formula>OR(AW$66=$B25,AW$67=$B25)</formula>
    </cfRule>
  </conditionalFormatting>
  <conditionalFormatting sqref="AW25:AY26">
    <cfRule type="expression" dxfId="306" priority="379">
      <formula>INDIRECT(ADDRESS(ROW(),COLUMN()))=TRUNC(INDIRECT(ADDRESS(ROW(),COLUMN())))</formula>
    </cfRule>
  </conditionalFormatting>
  <conditionalFormatting sqref="U29:AA29">
    <cfRule type="expression" dxfId="305" priority="378">
      <formula>OR(U$66=$B28,U$67=$B28)</formula>
    </cfRule>
  </conditionalFormatting>
  <conditionalFormatting sqref="U28:AA29">
    <cfRule type="expression" dxfId="304" priority="377">
      <formula>INDIRECT(ADDRESS(ROW(),COLUMN()))=TRUNC(INDIRECT(ADDRESS(ROW(),COLUMN())))</formula>
    </cfRule>
  </conditionalFormatting>
  <conditionalFormatting sqref="AB29:AH29">
    <cfRule type="expression" dxfId="303" priority="376">
      <formula>OR(AB$66=$B28,AB$67=$B28)</formula>
    </cfRule>
  </conditionalFormatting>
  <conditionalFormatting sqref="AB28:AH29">
    <cfRule type="expression" dxfId="302" priority="375">
      <formula>INDIRECT(ADDRESS(ROW(),COLUMN()))=TRUNC(INDIRECT(ADDRESS(ROW(),COLUMN())))</formula>
    </cfRule>
  </conditionalFormatting>
  <conditionalFormatting sqref="AI29:AO29">
    <cfRule type="expression" dxfId="301" priority="374">
      <formula>OR(AI$66=$B28,AI$67=$B28)</formula>
    </cfRule>
  </conditionalFormatting>
  <conditionalFormatting sqref="AI28:AO29">
    <cfRule type="expression" dxfId="300" priority="373">
      <formula>INDIRECT(ADDRESS(ROW(),COLUMN()))=TRUNC(INDIRECT(ADDRESS(ROW(),COLUMN())))</formula>
    </cfRule>
  </conditionalFormatting>
  <conditionalFormatting sqref="AP29:AV29">
    <cfRule type="expression" dxfId="299" priority="372">
      <formula>OR(AP$66=$B28,AP$67=$B28)</formula>
    </cfRule>
  </conditionalFormatting>
  <conditionalFormatting sqref="AP28:AV29">
    <cfRule type="expression" dxfId="298" priority="371">
      <formula>INDIRECT(ADDRESS(ROW(),COLUMN()))=TRUNC(INDIRECT(ADDRESS(ROW(),COLUMN())))</formula>
    </cfRule>
  </conditionalFormatting>
  <conditionalFormatting sqref="AW29:AY29">
    <cfRule type="expression" dxfId="297" priority="370">
      <formula>OR(AW$66=$B28,AW$67=$B28)</formula>
    </cfRule>
  </conditionalFormatting>
  <conditionalFormatting sqref="AW28:AY29">
    <cfRule type="expression" dxfId="296" priority="369">
      <formula>INDIRECT(ADDRESS(ROW(),COLUMN()))=TRUNC(INDIRECT(ADDRESS(ROW(),COLUMN())))</formula>
    </cfRule>
  </conditionalFormatting>
  <conditionalFormatting sqref="U32:AA32">
    <cfRule type="expression" dxfId="295" priority="368">
      <formula>OR(U$66=$B31,U$67=$B31)</formula>
    </cfRule>
  </conditionalFormatting>
  <conditionalFormatting sqref="U31:AA32">
    <cfRule type="expression" dxfId="294" priority="367">
      <formula>INDIRECT(ADDRESS(ROW(),COLUMN()))=TRUNC(INDIRECT(ADDRESS(ROW(),COLUMN())))</formula>
    </cfRule>
  </conditionalFormatting>
  <conditionalFormatting sqref="AB32:AH32">
    <cfRule type="expression" dxfId="293" priority="366">
      <formula>OR(AB$66=$B31,AB$67=$B31)</formula>
    </cfRule>
  </conditionalFormatting>
  <conditionalFormatting sqref="AB31:AH32">
    <cfRule type="expression" dxfId="292" priority="365">
      <formula>INDIRECT(ADDRESS(ROW(),COLUMN()))=TRUNC(INDIRECT(ADDRESS(ROW(),COLUMN())))</formula>
    </cfRule>
  </conditionalFormatting>
  <conditionalFormatting sqref="AI32:AO32">
    <cfRule type="expression" dxfId="291" priority="364">
      <formula>OR(AI$66=$B31,AI$67=$B31)</formula>
    </cfRule>
  </conditionalFormatting>
  <conditionalFormatting sqref="AI31:AO32">
    <cfRule type="expression" dxfId="290" priority="363">
      <formula>INDIRECT(ADDRESS(ROW(),COLUMN()))=TRUNC(INDIRECT(ADDRESS(ROW(),COLUMN())))</formula>
    </cfRule>
  </conditionalFormatting>
  <conditionalFormatting sqref="AP32:AV32">
    <cfRule type="expression" dxfId="289" priority="362">
      <formula>OR(AP$66=$B31,AP$67=$B31)</formula>
    </cfRule>
  </conditionalFormatting>
  <conditionalFormatting sqref="AP31:AV32">
    <cfRule type="expression" dxfId="288" priority="361">
      <formula>INDIRECT(ADDRESS(ROW(),COLUMN()))=TRUNC(INDIRECT(ADDRESS(ROW(),COLUMN())))</formula>
    </cfRule>
  </conditionalFormatting>
  <conditionalFormatting sqref="AW32:AY32">
    <cfRule type="expression" dxfId="287" priority="360">
      <formula>OR(AW$66=$B31,AW$67=$B31)</formula>
    </cfRule>
  </conditionalFormatting>
  <conditionalFormatting sqref="AW31:AY32">
    <cfRule type="expression" dxfId="286" priority="359">
      <formula>INDIRECT(ADDRESS(ROW(),COLUMN()))=TRUNC(INDIRECT(ADDRESS(ROW(),COLUMN())))</formula>
    </cfRule>
  </conditionalFormatting>
  <conditionalFormatting sqref="U35:AA35">
    <cfRule type="expression" dxfId="285" priority="358">
      <formula>OR(U$66=$B34,U$67=$B34)</formula>
    </cfRule>
  </conditionalFormatting>
  <conditionalFormatting sqref="U34:AA35">
    <cfRule type="expression" dxfId="284" priority="357">
      <formula>INDIRECT(ADDRESS(ROW(),COLUMN()))=TRUNC(INDIRECT(ADDRESS(ROW(),COLUMN())))</formula>
    </cfRule>
  </conditionalFormatting>
  <conditionalFormatting sqref="AB35:AH35">
    <cfRule type="expression" dxfId="283" priority="356">
      <formula>OR(AB$66=$B34,AB$67=$B34)</formula>
    </cfRule>
  </conditionalFormatting>
  <conditionalFormatting sqref="AB34:AH35">
    <cfRule type="expression" dxfId="282" priority="355">
      <formula>INDIRECT(ADDRESS(ROW(),COLUMN()))=TRUNC(INDIRECT(ADDRESS(ROW(),COLUMN())))</formula>
    </cfRule>
  </conditionalFormatting>
  <conditionalFormatting sqref="AI35:AO35">
    <cfRule type="expression" dxfId="281" priority="354">
      <formula>OR(AI$66=$B34,AI$67=$B34)</formula>
    </cfRule>
  </conditionalFormatting>
  <conditionalFormatting sqref="AI34:AO35">
    <cfRule type="expression" dxfId="280" priority="353">
      <formula>INDIRECT(ADDRESS(ROW(),COLUMN()))=TRUNC(INDIRECT(ADDRESS(ROW(),COLUMN())))</formula>
    </cfRule>
  </conditionalFormatting>
  <conditionalFormatting sqref="AP35:AV35">
    <cfRule type="expression" dxfId="279" priority="352">
      <formula>OR(AP$66=$B34,AP$67=$B34)</formula>
    </cfRule>
  </conditionalFormatting>
  <conditionalFormatting sqref="AP34:AV35">
    <cfRule type="expression" dxfId="278" priority="351">
      <formula>INDIRECT(ADDRESS(ROW(),COLUMN()))=TRUNC(INDIRECT(ADDRESS(ROW(),COLUMN())))</formula>
    </cfRule>
  </conditionalFormatting>
  <conditionalFormatting sqref="AW35:AY35">
    <cfRule type="expression" dxfId="277" priority="350">
      <formula>OR(AW$66=$B34,AW$67=$B34)</formula>
    </cfRule>
  </conditionalFormatting>
  <conditionalFormatting sqref="AW34:AY35">
    <cfRule type="expression" dxfId="276" priority="349">
      <formula>INDIRECT(ADDRESS(ROW(),COLUMN()))=TRUNC(INDIRECT(ADDRESS(ROW(),COLUMN())))</formula>
    </cfRule>
  </conditionalFormatting>
  <conditionalFormatting sqref="U38:AA38">
    <cfRule type="expression" dxfId="275" priority="348">
      <formula>OR(U$66=$B37,U$67=$B37)</formula>
    </cfRule>
  </conditionalFormatting>
  <conditionalFormatting sqref="U37:AA38">
    <cfRule type="expression" dxfId="274" priority="347">
      <formula>INDIRECT(ADDRESS(ROW(),COLUMN()))=TRUNC(INDIRECT(ADDRESS(ROW(),COLUMN())))</formula>
    </cfRule>
  </conditionalFormatting>
  <conditionalFormatting sqref="AB38:AH38">
    <cfRule type="expression" dxfId="273" priority="346">
      <formula>OR(AB$66=$B37,AB$67=$B37)</formula>
    </cfRule>
  </conditionalFormatting>
  <conditionalFormatting sqref="AB37:AH38">
    <cfRule type="expression" dxfId="272" priority="345">
      <formula>INDIRECT(ADDRESS(ROW(),COLUMN()))=TRUNC(INDIRECT(ADDRESS(ROW(),COLUMN())))</formula>
    </cfRule>
  </conditionalFormatting>
  <conditionalFormatting sqref="AI38:AO38">
    <cfRule type="expression" dxfId="271" priority="344">
      <formula>OR(AI$66=$B37,AI$67=$B37)</formula>
    </cfRule>
  </conditionalFormatting>
  <conditionalFormatting sqref="AI37:AO38">
    <cfRule type="expression" dxfId="270" priority="343">
      <formula>INDIRECT(ADDRESS(ROW(),COLUMN()))=TRUNC(INDIRECT(ADDRESS(ROW(),COLUMN())))</formula>
    </cfRule>
  </conditionalFormatting>
  <conditionalFormatting sqref="AP38:AV38">
    <cfRule type="expression" dxfId="269" priority="342">
      <formula>OR(AP$66=$B37,AP$67=$B37)</formula>
    </cfRule>
  </conditionalFormatting>
  <conditionalFormatting sqref="AP37:AV38">
    <cfRule type="expression" dxfId="268" priority="341">
      <formula>INDIRECT(ADDRESS(ROW(),COLUMN()))=TRUNC(INDIRECT(ADDRESS(ROW(),COLUMN())))</formula>
    </cfRule>
  </conditionalFormatting>
  <conditionalFormatting sqref="AW38:AY38">
    <cfRule type="expression" dxfId="267" priority="340">
      <formula>OR(AW$66=$B37,AW$67=$B37)</formula>
    </cfRule>
  </conditionalFormatting>
  <conditionalFormatting sqref="AW37:AY38">
    <cfRule type="expression" dxfId="266" priority="339">
      <formula>INDIRECT(ADDRESS(ROW(),COLUMN()))=TRUNC(INDIRECT(ADDRESS(ROW(),COLUMN())))</formula>
    </cfRule>
  </conditionalFormatting>
  <conditionalFormatting sqref="U41:AA41">
    <cfRule type="expression" dxfId="265" priority="338">
      <formula>OR(U$66=$B40,U$67=$B40)</formula>
    </cfRule>
  </conditionalFormatting>
  <conditionalFormatting sqref="U40:AA41">
    <cfRule type="expression" dxfId="264" priority="337">
      <formula>INDIRECT(ADDRESS(ROW(),COLUMN()))=TRUNC(INDIRECT(ADDRESS(ROW(),COLUMN())))</formula>
    </cfRule>
  </conditionalFormatting>
  <conditionalFormatting sqref="AB41:AH41">
    <cfRule type="expression" dxfId="263" priority="336">
      <formula>OR(AB$66=$B40,AB$67=$B40)</formula>
    </cfRule>
  </conditionalFormatting>
  <conditionalFormatting sqref="AB40:AH41">
    <cfRule type="expression" dxfId="262" priority="335">
      <formula>INDIRECT(ADDRESS(ROW(),COLUMN()))=TRUNC(INDIRECT(ADDRESS(ROW(),COLUMN())))</formula>
    </cfRule>
  </conditionalFormatting>
  <conditionalFormatting sqref="AI41:AO41">
    <cfRule type="expression" dxfId="261" priority="334">
      <formula>OR(AI$66=$B40,AI$67=$B40)</formula>
    </cfRule>
  </conditionalFormatting>
  <conditionalFormatting sqref="AI40:AO41">
    <cfRule type="expression" dxfId="260" priority="333">
      <formula>INDIRECT(ADDRESS(ROW(),COLUMN()))=TRUNC(INDIRECT(ADDRESS(ROW(),COLUMN())))</formula>
    </cfRule>
  </conditionalFormatting>
  <conditionalFormatting sqref="AP41:AV41">
    <cfRule type="expression" dxfId="259" priority="332">
      <formula>OR(AP$66=$B40,AP$67=$B40)</formula>
    </cfRule>
  </conditionalFormatting>
  <conditionalFormatting sqref="AP40:AV41">
    <cfRule type="expression" dxfId="258" priority="331">
      <formula>INDIRECT(ADDRESS(ROW(),COLUMN()))=TRUNC(INDIRECT(ADDRESS(ROW(),COLUMN())))</formula>
    </cfRule>
  </conditionalFormatting>
  <conditionalFormatting sqref="AW41:AY41">
    <cfRule type="expression" dxfId="257" priority="330">
      <formula>OR(AW$66=$B40,AW$67=$B40)</formula>
    </cfRule>
  </conditionalFormatting>
  <conditionalFormatting sqref="AW40:AY41">
    <cfRule type="expression" dxfId="256" priority="329">
      <formula>INDIRECT(ADDRESS(ROW(),COLUMN()))=TRUNC(INDIRECT(ADDRESS(ROW(),COLUMN())))</formula>
    </cfRule>
  </conditionalFormatting>
  <conditionalFormatting sqref="U44:AA44">
    <cfRule type="expression" dxfId="255" priority="328">
      <formula>OR(U$66=$B43,U$67=$B43)</formula>
    </cfRule>
  </conditionalFormatting>
  <conditionalFormatting sqref="U43:AA44">
    <cfRule type="expression" dxfId="254" priority="327">
      <formula>INDIRECT(ADDRESS(ROW(),COLUMN()))=TRUNC(INDIRECT(ADDRESS(ROW(),COLUMN())))</formula>
    </cfRule>
  </conditionalFormatting>
  <conditionalFormatting sqref="AB44:AH44">
    <cfRule type="expression" dxfId="253" priority="326">
      <formula>OR(AB$66=$B43,AB$67=$B43)</formula>
    </cfRule>
  </conditionalFormatting>
  <conditionalFormatting sqref="AB43:AH44">
    <cfRule type="expression" dxfId="252" priority="325">
      <formula>INDIRECT(ADDRESS(ROW(),COLUMN()))=TRUNC(INDIRECT(ADDRESS(ROW(),COLUMN())))</formula>
    </cfRule>
  </conditionalFormatting>
  <conditionalFormatting sqref="AI44:AO44">
    <cfRule type="expression" dxfId="251" priority="324">
      <formula>OR(AI$66=$B43,AI$67=$B43)</formula>
    </cfRule>
  </conditionalFormatting>
  <conditionalFormatting sqref="AI43:AO44">
    <cfRule type="expression" dxfId="250" priority="323">
      <formula>INDIRECT(ADDRESS(ROW(),COLUMN()))=TRUNC(INDIRECT(ADDRESS(ROW(),COLUMN())))</formula>
    </cfRule>
  </conditionalFormatting>
  <conditionalFormatting sqref="AP44:AV44">
    <cfRule type="expression" dxfId="249" priority="322">
      <formula>OR(AP$66=$B43,AP$67=$B43)</formula>
    </cfRule>
  </conditionalFormatting>
  <conditionalFormatting sqref="AP43:AV44">
    <cfRule type="expression" dxfId="248" priority="321">
      <formula>INDIRECT(ADDRESS(ROW(),COLUMN()))=TRUNC(INDIRECT(ADDRESS(ROW(),COLUMN())))</formula>
    </cfRule>
  </conditionalFormatting>
  <conditionalFormatting sqref="AW44:AY44">
    <cfRule type="expression" dxfId="247" priority="320">
      <formula>OR(AW$66=$B43,AW$67=$B43)</formula>
    </cfRule>
  </conditionalFormatting>
  <conditionalFormatting sqref="AW43:AY44">
    <cfRule type="expression" dxfId="246" priority="319">
      <formula>INDIRECT(ADDRESS(ROW(),COLUMN()))=TRUNC(INDIRECT(ADDRESS(ROW(),COLUMN())))</formula>
    </cfRule>
  </conditionalFormatting>
  <conditionalFormatting sqref="U47:AA47">
    <cfRule type="expression" dxfId="245" priority="318">
      <formula>OR(U$66=$B46,U$67=$B46)</formula>
    </cfRule>
  </conditionalFormatting>
  <conditionalFormatting sqref="U46:AA47">
    <cfRule type="expression" dxfId="244" priority="317">
      <formula>INDIRECT(ADDRESS(ROW(),COLUMN()))=TRUNC(INDIRECT(ADDRESS(ROW(),COLUMN())))</formula>
    </cfRule>
  </conditionalFormatting>
  <conditionalFormatting sqref="AB47:AH47">
    <cfRule type="expression" dxfId="243" priority="316">
      <formula>OR(AB$66=$B46,AB$67=$B46)</formula>
    </cfRule>
  </conditionalFormatting>
  <conditionalFormatting sqref="AB46:AH47">
    <cfRule type="expression" dxfId="242" priority="315">
      <formula>INDIRECT(ADDRESS(ROW(),COLUMN()))=TRUNC(INDIRECT(ADDRESS(ROW(),COLUMN())))</formula>
    </cfRule>
  </conditionalFormatting>
  <conditionalFormatting sqref="AI47:AO47">
    <cfRule type="expression" dxfId="241" priority="314">
      <formula>OR(AI$66=$B46,AI$67=$B46)</formula>
    </cfRule>
  </conditionalFormatting>
  <conditionalFormatting sqref="AI46:AO47">
    <cfRule type="expression" dxfId="240" priority="313">
      <formula>INDIRECT(ADDRESS(ROW(),COLUMN()))=TRUNC(INDIRECT(ADDRESS(ROW(),COLUMN())))</formula>
    </cfRule>
  </conditionalFormatting>
  <conditionalFormatting sqref="AP47:AV47">
    <cfRule type="expression" dxfId="239" priority="312">
      <formula>OR(AP$66=$B46,AP$67=$B46)</formula>
    </cfRule>
  </conditionalFormatting>
  <conditionalFormatting sqref="AP46:AV47">
    <cfRule type="expression" dxfId="238" priority="311">
      <formula>INDIRECT(ADDRESS(ROW(),COLUMN()))=TRUNC(INDIRECT(ADDRESS(ROW(),COLUMN())))</formula>
    </cfRule>
  </conditionalFormatting>
  <conditionalFormatting sqref="AW47:AY47">
    <cfRule type="expression" dxfId="237" priority="310">
      <formula>OR(AW$66=$B46,AW$67=$B46)</formula>
    </cfRule>
  </conditionalFormatting>
  <conditionalFormatting sqref="AW46:AY47">
    <cfRule type="expression" dxfId="236" priority="309">
      <formula>INDIRECT(ADDRESS(ROW(),COLUMN()))=TRUNC(INDIRECT(ADDRESS(ROW(),COLUMN())))</formula>
    </cfRule>
  </conditionalFormatting>
  <conditionalFormatting sqref="U50:AA50">
    <cfRule type="expression" dxfId="235" priority="308">
      <formula>OR(U$66=$B49,U$67=$B49)</formula>
    </cfRule>
  </conditionalFormatting>
  <conditionalFormatting sqref="U49:AA50">
    <cfRule type="expression" dxfId="234" priority="307">
      <formula>INDIRECT(ADDRESS(ROW(),COLUMN()))=TRUNC(INDIRECT(ADDRESS(ROW(),COLUMN())))</formula>
    </cfRule>
  </conditionalFormatting>
  <conditionalFormatting sqref="AB50:AH50">
    <cfRule type="expression" dxfId="233" priority="306">
      <formula>OR(AB$66=$B49,AB$67=$B49)</formula>
    </cfRule>
  </conditionalFormatting>
  <conditionalFormatting sqref="AB49:AH50">
    <cfRule type="expression" dxfId="232" priority="305">
      <formula>INDIRECT(ADDRESS(ROW(),COLUMN()))=TRUNC(INDIRECT(ADDRESS(ROW(),COLUMN())))</formula>
    </cfRule>
  </conditionalFormatting>
  <conditionalFormatting sqref="AI50:AO50">
    <cfRule type="expression" dxfId="231" priority="304">
      <formula>OR(AI$66=$B49,AI$67=$B49)</formula>
    </cfRule>
  </conditionalFormatting>
  <conditionalFormatting sqref="AI49:AO50">
    <cfRule type="expression" dxfId="230" priority="303">
      <formula>INDIRECT(ADDRESS(ROW(),COLUMN()))=TRUNC(INDIRECT(ADDRESS(ROW(),COLUMN())))</formula>
    </cfRule>
  </conditionalFormatting>
  <conditionalFormatting sqref="AP50:AV50">
    <cfRule type="expression" dxfId="229" priority="302">
      <formula>OR(AP$66=$B49,AP$67=$B49)</formula>
    </cfRule>
  </conditionalFormatting>
  <conditionalFormatting sqref="AP49:AV50">
    <cfRule type="expression" dxfId="228" priority="301">
      <formula>INDIRECT(ADDRESS(ROW(),COLUMN()))=TRUNC(INDIRECT(ADDRESS(ROW(),COLUMN())))</formula>
    </cfRule>
  </conditionalFormatting>
  <conditionalFormatting sqref="AW50:AY50">
    <cfRule type="expression" dxfId="227" priority="300">
      <formula>OR(AW$66=$B49,AW$67=$B49)</formula>
    </cfRule>
  </conditionalFormatting>
  <conditionalFormatting sqref="AW49:AY50">
    <cfRule type="expression" dxfId="226" priority="299">
      <formula>INDIRECT(ADDRESS(ROW(),COLUMN()))=TRUNC(INDIRECT(ADDRESS(ROW(),COLUMN())))</formula>
    </cfRule>
  </conditionalFormatting>
  <conditionalFormatting sqref="U53:AA53">
    <cfRule type="expression" dxfId="225" priority="298">
      <formula>OR(U$66=$B52,U$67=$B52)</formula>
    </cfRule>
  </conditionalFormatting>
  <conditionalFormatting sqref="U52:AA53">
    <cfRule type="expression" dxfId="224" priority="297">
      <formula>INDIRECT(ADDRESS(ROW(),COLUMN()))=TRUNC(INDIRECT(ADDRESS(ROW(),COLUMN())))</formula>
    </cfRule>
  </conditionalFormatting>
  <conditionalFormatting sqref="AB53:AH53">
    <cfRule type="expression" dxfId="223" priority="296">
      <formula>OR(AB$66=$B52,AB$67=$B52)</formula>
    </cfRule>
  </conditionalFormatting>
  <conditionalFormatting sqref="AB52:AH53">
    <cfRule type="expression" dxfId="222" priority="295">
      <formula>INDIRECT(ADDRESS(ROW(),COLUMN()))=TRUNC(INDIRECT(ADDRESS(ROW(),COLUMN())))</formula>
    </cfRule>
  </conditionalFormatting>
  <conditionalFormatting sqref="AI53:AO53">
    <cfRule type="expression" dxfId="221" priority="294">
      <formula>OR(AI$66=$B52,AI$67=$B52)</formula>
    </cfRule>
  </conditionalFormatting>
  <conditionalFormatting sqref="AI52:AO53">
    <cfRule type="expression" dxfId="220" priority="293">
      <formula>INDIRECT(ADDRESS(ROW(),COLUMN()))=TRUNC(INDIRECT(ADDRESS(ROW(),COLUMN())))</formula>
    </cfRule>
  </conditionalFormatting>
  <conditionalFormatting sqref="AP53:AV53">
    <cfRule type="expression" dxfId="219" priority="292">
      <formula>OR(AP$66=$B52,AP$67=$B52)</formula>
    </cfRule>
  </conditionalFormatting>
  <conditionalFormatting sqref="AP52:AV53">
    <cfRule type="expression" dxfId="218" priority="291">
      <formula>INDIRECT(ADDRESS(ROW(),COLUMN()))=TRUNC(INDIRECT(ADDRESS(ROW(),COLUMN())))</formula>
    </cfRule>
  </conditionalFormatting>
  <conditionalFormatting sqref="AW53:AY53">
    <cfRule type="expression" dxfId="217" priority="290">
      <formula>OR(AW$66=$B52,AW$67=$B52)</formula>
    </cfRule>
  </conditionalFormatting>
  <conditionalFormatting sqref="AW52:AY53">
    <cfRule type="expression" dxfId="216" priority="289">
      <formula>INDIRECT(ADDRESS(ROW(),COLUMN()))=TRUNC(INDIRECT(ADDRESS(ROW(),COLUMN())))</formula>
    </cfRule>
  </conditionalFormatting>
  <conditionalFormatting sqref="U56:AA56">
    <cfRule type="expression" dxfId="215" priority="288">
      <formula>OR(U$66=$B55,U$67=$B55)</formula>
    </cfRule>
  </conditionalFormatting>
  <conditionalFormatting sqref="U55:AA56">
    <cfRule type="expression" dxfId="214" priority="287">
      <formula>INDIRECT(ADDRESS(ROW(),COLUMN()))=TRUNC(INDIRECT(ADDRESS(ROW(),COLUMN())))</formula>
    </cfRule>
  </conditionalFormatting>
  <conditionalFormatting sqref="AB56:AH56">
    <cfRule type="expression" dxfId="213" priority="286">
      <formula>OR(AB$66=$B55,AB$67=$B55)</formula>
    </cfRule>
  </conditionalFormatting>
  <conditionalFormatting sqref="AB55:AH56">
    <cfRule type="expression" dxfId="212" priority="285">
      <formula>INDIRECT(ADDRESS(ROW(),COLUMN()))=TRUNC(INDIRECT(ADDRESS(ROW(),COLUMN())))</formula>
    </cfRule>
  </conditionalFormatting>
  <conditionalFormatting sqref="AI56:AO56">
    <cfRule type="expression" dxfId="211" priority="284">
      <formula>OR(AI$66=$B55,AI$67=$B55)</formula>
    </cfRule>
  </conditionalFormatting>
  <conditionalFormatting sqref="AI55:AO56">
    <cfRule type="expression" dxfId="210" priority="283">
      <formula>INDIRECT(ADDRESS(ROW(),COLUMN()))=TRUNC(INDIRECT(ADDRESS(ROW(),COLUMN())))</formula>
    </cfRule>
  </conditionalFormatting>
  <conditionalFormatting sqref="AP56:AV56">
    <cfRule type="expression" dxfId="209" priority="282">
      <formula>OR(AP$66=$B55,AP$67=$B55)</formula>
    </cfRule>
  </conditionalFormatting>
  <conditionalFormatting sqref="AP55:AV56">
    <cfRule type="expression" dxfId="208" priority="281">
      <formula>INDIRECT(ADDRESS(ROW(),COLUMN()))=TRUNC(INDIRECT(ADDRESS(ROW(),COLUMN())))</formula>
    </cfRule>
  </conditionalFormatting>
  <conditionalFormatting sqref="AW56:AY56">
    <cfRule type="expression" dxfId="207" priority="280">
      <formula>OR(AW$66=$B55,AW$67=$B55)</formula>
    </cfRule>
  </conditionalFormatting>
  <conditionalFormatting sqref="AW55:AY56">
    <cfRule type="expression" dxfId="206" priority="279">
      <formula>INDIRECT(ADDRESS(ROW(),COLUMN()))=TRUNC(INDIRECT(ADDRESS(ROW(),COLUMN())))</formula>
    </cfRule>
  </conditionalFormatting>
  <conditionalFormatting sqref="U59:AA59">
    <cfRule type="expression" dxfId="205" priority="278">
      <formula>OR(U$66=$B58,U$67=$B58)</formula>
    </cfRule>
  </conditionalFormatting>
  <conditionalFormatting sqref="U58:AA59">
    <cfRule type="expression" dxfId="204" priority="277">
      <formula>INDIRECT(ADDRESS(ROW(),COLUMN()))=TRUNC(INDIRECT(ADDRESS(ROW(),COLUMN())))</formula>
    </cfRule>
  </conditionalFormatting>
  <conditionalFormatting sqref="AB59:AH59">
    <cfRule type="expression" dxfId="203" priority="276">
      <formula>OR(AB$66=$B58,AB$67=$B58)</formula>
    </cfRule>
  </conditionalFormatting>
  <conditionalFormatting sqref="AB58:AH59">
    <cfRule type="expression" dxfId="202" priority="275">
      <formula>INDIRECT(ADDRESS(ROW(),COLUMN()))=TRUNC(INDIRECT(ADDRESS(ROW(),COLUMN())))</formula>
    </cfRule>
  </conditionalFormatting>
  <conditionalFormatting sqref="AI59:AO59">
    <cfRule type="expression" dxfId="201" priority="274">
      <formula>OR(AI$66=$B58,AI$67=$B58)</formula>
    </cfRule>
  </conditionalFormatting>
  <conditionalFormatting sqref="AI58:AO59">
    <cfRule type="expression" dxfId="200" priority="273">
      <formula>INDIRECT(ADDRESS(ROW(),COLUMN()))=TRUNC(INDIRECT(ADDRESS(ROW(),COLUMN())))</formula>
    </cfRule>
  </conditionalFormatting>
  <conditionalFormatting sqref="AP59:AV59">
    <cfRule type="expression" dxfId="199" priority="272">
      <formula>OR(AP$66=$B58,AP$67=$B58)</formula>
    </cfRule>
  </conditionalFormatting>
  <conditionalFormatting sqref="AP58:AV59">
    <cfRule type="expression" dxfId="198" priority="271">
      <formula>INDIRECT(ADDRESS(ROW(),COLUMN()))=TRUNC(INDIRECT(ADDRESS(ROW(),COLUMN())))</formula>
    </cfRule>
  </conditionalFormatting>
  <conditionalFormatting sqref="AW59:AY59">
    <cfRule type="expression" dxfId="197" priority="270">
      <formula>OR(AW$66=$B58,AW$67=$B58)</formula>
    </cfRule>
  </conditionalFormatting>
  <conditionalFormatting sqref="AW58:AY59">
    <cfRule type="expression" dxfId="196" priority="269">
      <formula>INDIRECT(ADDRESS(ROW(),COLUMN()))=TRUNC(INDIRECT(ADDRESS(ROW(),COLUMN())))</formula>
    </cfRule>
  </conditionalFormatting>
  <conditionalFormatting sqref="U62:AA62">
    <cfRule type="expression" dxfId="195" priority="268">
      <formula>OR(U$66=$B61,U$67=$B61)</formula>
    </cfRule>
  </conditionalFormatting>
  <conditionalFormatting sqref="U61:AA62">
    <cfRule type="expression" dxfId="194" priority="267">
      <formula>INDIRECT(ADDRESS(ROW(),COLUMN()))=TRUNC(INDIRECT(ADDRESS(ROW(),COLUMN())))</formula>
    </cfRule>
  </conditionalFormatting>
  <conditionalFormatting sqref="AB62:AH62">
    <cfRule type="expression" dxfId="193" priority="266">
      <formula>OR(AB$66=$B61,AB$67=$B61)</formula>
    </cfRule>
  </conditionalFormatting>
  <conditionalFormatting sqref="AB61:AH62">
    <cfRule type="expression" dxfId="192" priority="265">
      <formula>INDIRECT(ADDRESS(ROW(),COLUMN()))=TRUNC(INDIRECT(ADDRESS(ROW(),COLUMN())))</formula>
    </cfRule>
  </conditionalFormatting>
  <conditionalFormatting sqref="AI62:AO62">
    <cfRule type="expression" dxfId="191" priority="264">
      <formula>OR(AI$66=$B61,AI$67=$B61)</formula>
    </cfRule>
  </conditionalFormatting>
  <conditionalFormatting sqref="AI61:AO62">
    <cfRule type="expression" dxfId="190" priority="263">
      <formula>INDIRECT(ADDRESS(ROW(),COLUMN()))=TRUNC(INDIRECT(ADDRESS(ROW(),COLUMN())))</formula>
    </cfRule>
  </conditionalFormatting>
  <conditionalFormatting sqref="AP62:AV62">
    <cfRule type="expression" dxfId="189" priority="262">
      <formula>OR(AP$66=$B61,AP$67=$B61)</formula>
    </cfRule>
  </conditionalFormatting>
  <conditionalFormatting sqref="AP61:AV62">
    <cfRule type="expression" dxfId="188" priority="261">
      <formula>INDIRECT(ADDRESS(ROW(),COLUMN()))=TRUNC(INDIRECT(ADDRESS(ROW(),COLUMN())))</formula>
    </cfRule>
  </conditionalFormatting>
  <conditionalFormatting sqref="AW62:AY62">
    <cfRule type="expression" dxfId="187" priority="260">
      <formula>OR(AW$66=$B61,AW$67=$B61)</formula>
    </cfRule>
  </conditionalFormatting>
  <conditionalFormatting sqref="AW61:AY62">
    <cfRule type="expression" dxfId="186" priority="259">
      <formula>INDIRECT(ADDRESS(ROW(),COLUMN()))=TRUNC(INDIRECT(ADDRESS(ROW(),COLUMN())))</formula>
    </cfRule>
  </conditionalFormatting>
  <conditionalFormatting sqref="U65:AA65">
    <cfRule type="expression" dxfId="185" priority="258">
      <formula>OR(U$66=$B64,U$67=$B64)</formula>
    </cfRule>
  </conditionalFormatting>
  <conditionalFormatting sqref="U64:AA65">
    <cfRule type="expression" dxfId="184" priority="257">
      <formula>INDIRECT(ADDRESS(ROW(),COLUMN()))=TRUNC(INDIRECT(ADDRESS(ROW(),COLUMN())))</formula>
    </cfRule>
  </conditionalFormatting>
  <conditionalFormatting sqref="AB65:AH65">
    <cfRule type="expression" dxfId="183" priority="256">
      <formula>OR(AB$66=$B64,AB$67=$B64)</formula>
    </cfRule>
  </conditionalFormatting>
  <conditionalFormatting sqref="AB64:AH65">
    <cfRule type="expression" dxfId="182" priority="255">
      <formula>INDIRECT(ADDRESS(ROW(),COLUMN()))=TRUNC(INDIRECT(ADDRESS(ROW(),COLUMN())))</formula>
    </cfRule>
  </conditionalFormatting>
  <conditionalFormatting sqref="AI65:AO65">
    <cfRule type="expression" dxfId="181" priority="254">
      <formula>OR(AI$66=$B64,AI$67=$B64)</formula>
    </cfRule>
  </conditionalFormatting>
  <conditionalFormatting sqref="AI64:AO65">
    <cfRule type="expression" dxfId="180" priority="253">
      <formula>INDIRECT(ADDRESS(ROW(),COLUMN()))=TRUNC(INDIRECT(ADDRESS(ROW(),COLUMN())))</formula>
    </cfRule>
  </conditionalFormatting>
  <conditionalFormatting sqref="AP65:AV65">
    <cfRule type="expression" dxfId="179" priority="252">
      <formula>OR(AP$66=$B64,AP$67=$B64)</formula>
    </cfRule>
  </conditionalFormatting>
  <conditionalFormatting sqref="AP64:AV65">
    <cfRule type="expression" dxfId="178" priority="251">
      <formula>INDIRECT(ADDRESS(ROW(),COLUMN()))=TRUNC(INDIRECT(ADDRESS(ROW(),COLUMN())))</formula>
    </cfRule>
  </conditionalFormatting>
  <conditionalFormatting sqref="AW65:AY65">
    <cfRule type="expression" dxfId="177" priority="250">
      <formula>OR(AW$66=$B64,AW$67=$B64)</formula>
    </cfRule>
  </conditionalFormatting>
  <conditionalFormatting sqref="AW64:AY65">
    <cfRule type="expression" dxfId="176" priority="249">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65">
      <formula1>職種</formula1>
    </dataValidation>
    <dataValidation type="list" allowBlank="1" showDropDown="0" showInputMessage="1" showErrorMessage="0" sqref="H21:H65">
      <formula1>"A, B, C, D"</formula1>
    </dataValidation>
    <dataValidation type="list" errorStyle="warning" allowBlank="1" showDropDown="0" showInputMessage="1" showErrorMessage="0" error="リストにない場合のみ、入力してください。" sqref="I21:L65">
      <formula1>INDIRECT(C21)</formula1>
    </dataValidation>
    <dataValidation type="list" allowBlank="1" showDropDown="0" showInputMessage="1" showErrorMessage="0" sqref="U63:AY63 U60:AY60 U57:AY57 U54:AY54 U51:AY51 U48:AY48 U45:AY45 U42:AY42 U39:AY39 U36:AY36 U33:AY33 U30:AY30 U27:AY27 U24:AY24 U21:AY21">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Width="1" fitToHeight="0" orientation="landscape" usePrinterDefaults="1" r:id="rId1"/>
  <headerFooter>
    <oddFooter>&amp;R&amp;16&amp;P/&amp;N</oddFooter>
  </headerFooter>
  <rowBreaks count="1" manualBreakCount="1">
    <brk id="72"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tabSelected="1" view="pageBreakPreview" zoomScale="60" zoomScaleNormal="55" workbookViewId="0">
      <selection activeCell="BD24" sqref="BD24:BH26"/>
    </sheetView>
  </sheetViews>
  <sheetFormatPr defaultColWidth="4.5" defaultRowHeight="14.25"/>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2" customFormat="1" ht="20.25" customHeight="1">
      <c r="C1" s="18" t="s">
        <v>215</v>
      </c>
      <c r="D1" s="18"/>
      <c r="E1" s="18"/>
      <c r="F1" s="18"/>
      <c r="G1" s="18"/>
      <c r="H1" s="18"/>
      <c r="K1" s="62" t="s">
        <v>1</v>
      </c>
      <c r="N1" s="18"/>
      <c r="O1" s="18"/>
      <c r="P1" s="18"/>
      <c r="Q1" s="18"/>
      <c r="R1" s="18"/>
      <c r="S1" s="18"/>
      <c r="T1" s="18"/>
      <c r="U1" s="18"/>
      <c r="AQ1" s="88" t="s">
        <v>17</v>
      </c>
      <c r="AR1" s="210" t="s">
        <v>179</v>
      </c>
      <c r="AS1" s="212"/>
      <c r="AT1" s="212"/>
      <c r="AU1" s="212"/>
      <c r="AV1" s="212"/>
      <c r="AW1" s="212"/>
      <c r="AX1" s="212"/>
      <c r="AY1" s="212"/>
      <c r="AZ1" s="212"/>
      <c r="BA1" s="212"/>
      <c r="BB1" s="212"/>
      <c r="BC1" s="212"/>
      <c r="BD1" s="212"/>
      <c r="BE1" s="212"/>
      <c r="BF1" s="212"/>
      <c r="BG1" s="212"/>
      <c r="BH1" s="88" t="s">
        <v>6</v>
      </c>
    </row>
    <row r="2" spans="2:65" s="3" customFormat="1" ht="20.25" customHeight="1">
      <c r="H2" s="62"/>
      <c r="K2" s="62"/>
      <c r="L2" s="62"/>
      <c r="N2" s="88"/>
      <c r="O2" s="88"/>
      <c r="P2" s="88"/>
      <c r="Q2" s="88"/>
      <c r="R2" s="88"/>
      <c r="S2" s="88"/>
      <c r="T2" s="88"/>
      <c r="U2" s="88"/>
      <c r="Z2" s="88" t="s">
        <v>30</v>
      </c>
      <c r="AA2" s="174">
        <v>8</v>
      </c>
      <c r="AB2" s="174"/>
      <c r="AC2" s="88" t="s">
        <v>8</v>
      </c>
      <c r="AD2" s="176">
        <f>IF(AA2=0,"",YEAR(DATE(2018+AA2,1,1)))</f>
        <v>2026</v>
      </c>
      <c r="AE2" s="176"/>
      <c r="AF2" s="199" t="s">
        <v>48</v>
      </c>
      <c r="AG2" s="199" t="s">
        <v>3</v>
      </c>
      <c r="AH2" s="174">
        <v>4</v>
      </c>
      <c r="AI2" s="174"/>
      <c r="AJ2" s="199" t="s">
        <v>44</v>
      </c>
      <c r="AQ2" s="88" t="s">
        <v>49</v>
      </c>
      <c r="AR2" s="174" t="s">
        <v>176</v>
      </c>
      <c r="AS2" s="174"/>
      <c r="AT2" s="174"/>
      <c r="AU2" s="174"/>
      <c r="AV2" s="174"/>
      <c r="AW2" s="174"/>
      <c r="AX2" s="174"/>
      <c r="AY2" s="174"/>
      <c r="AZ2" s="174"/>
      <c r="BA2" s="174"/>
      <c r="BB2" s="174"/>
      <c r="BC2" s="174"/>
      <c r="BD2" s="174"/>
      <c r="BE2" s="174"/>
      <c r="BF2" s="174"/>
      <c r="BG2" s="174"/>
      <c r="BH2" s="88" t="s">
        <v>6</v>
      </c>
      <c r="BI2" s="88"/>
      <c r="BJ2" s="88"/>
      <c r="BK2" s="88"/>
    </row>
    <row r="3" spans="2:65" s="3" customFormat="1" ht="20.25" customHeight="1">
      <c r="H3" s="62"/>
      <c r="K3" s="62"/>
      <c r="M3" s="88"/>
      <c r="N3" s="88"/>
      <c r="O3" s="88"/>
      <c r="P3" s="88"/>
      <c r="Q3" s="88"/>
      <c r="R3" s="88"/>
      <c r="S3" s="88"/>
      <c r="AA3" s="175"/>
      <c r="AB3" s="175"/>
      <c r="AC3" s="197"/>
      <c r="AD3" s="198"/>
      <c r="AE3" s="197"/>
      <c r="BB3" s="248" t="s">
        <v>38</v>
      </c>
      <c r="BC3" s="260" t="s">
        <v>172</v>
      </c>
      <c r="BD3" s="266"/>
      <c r="BE3" s="266"/>
      <c r="BF3" s="277"/>
      <c r="BG3" s="88"/>
    </row>
    <row r="4" spans="2:65" s="3" customFormat="1" ht="20.25" customHeight="1">
      <c r="H4" s="62"/>
      <c r="K4" s="62"/>
      <c r="M4" s="88"/>
      <c r="N4" s="88"/>
      <c r="O4" s="88"/>
      <c r="P4" s="88"/>
      <c r="Q4" s="88"/>
      <c r="R4" s="88"/>
      <c r="S4" s="88"/>
      <c r="AA4" s="175"/>
      <c r="AB4" s="175"/>
      <c r="AC4" s="197"/>
      <c r="AD4" s="198"/>
      <c r="AE4" s="197"/>
      <c r="BB4" s="248" t="s">
        <v>50</v>
      </c>
      <c r="BC4" s="260" t="s">
        <v>158</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174</v>
      </c>
      <c r="AN6" s="2"/>
      <c r="AO6" s="2"/>
      <c r="AP6" s="2"/>
      <c r="AQ6" s="2"/>
      <c r="AR6" s="2"/>
      <c r="AS6" s="2"/>
      <c r="AU6" s="214"/>
      <c r="AV6" s="214"/>
      <c r="AW6" s="215"/>
      <c r="AX6" s="2"/>
      <c r="AY6" s="217">
        <v>40</v>
      </c>
      <c r="AZ6" s="222"/>
      <c r="BA6" s="215" t="s">
        <v>34</v>
      </c>
      <c r="BB6" s="2"/>
      <c r="BC6" s="217">
        <v>160</v>
      </c>
      <c r="BD6" s="222"/>
      <c r="BE6" s="215" t="s">
        <v>42</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46</v>
      </c>
      <c r="BA8" s="202"/>
      <c r="BB8" s="202"/>
      <c r="BC8" s="261">
        <f>DAY(EOMONTH(DATE(AD2,AH2,1),0))</f>
        <v>30</v>
      </c>
      <c r="BD8" s="267"/>
      <c r="BE8" s="202" t="s">
        <v>43</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193</v>
      </c>
      <c r="AR10" s="19"/>
      <c r="AS10" s="19"/>
      <c r="AT10" s="121"/>
      <c r="AU10" s="202"/>
      <c r="AV10" s="211"/>
      <c r="AW10" s="211"/>
      <c r="AX10" s="211"/>
      <c r="AY10" s="202"/>
      <c r="AZ10" s="202"/>
      <c r="BA10" s="235" t="s">
        <v>145</v>
      </c>
      <c r="BB10" s="202"/>
      <c r="BC10" s="217"/>
      <c r="BD10" s="222"/>
      <c r="BE10" s="215" t="s">
        <v>192</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10</v>
      </c>
      <c r="AJ12" s="203"/>
      <c r="AK12" s="121"/>
      <c r="AL12" s="133"/>
      <c r="AM12" s="189"/>
      <c r="AN12" s="202"/>
      <c r="AO12" s="121"/>
      <c r="AP12" s="121"/>
      <c r="AQ12" s="121"/>
      <c r="AR12" s="121"/>
      <c r="AS12" s="5" t="s">
        <v>194</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1</v>
      </c>
      <c r="AN13" s="205"/>
      <c r="AO13" s="202" t="s">
        <v>186</v>
      </c>
      <c r="AP13" s="5"/>
      <c r="AQ13" s="20"/>
      <c r="AR13" s="20"/>
      <c r="AS13" s="5" t="s">
        <v>24</v>
      </c>
      <c r="AT13" s="19"/>
      <c r="AU13" s="19"/>
      <c r="AV13" s="19"/>
      <c r="AW13" s="19"/>
      <c r="AX13" s="19"/>
      <c r="AY13" s="19"/>
      <c r="AZ13" s="19"/>
      <c r="BA13" s="19"/>
      <c r="BB13" s="249"/>
      <c r="BC13" s="262"/>
      <c r="BD13" s="268"/>
      <c r="BE13" s="21" t="s">
        <v>36</v>
      </c>
      <c r="BF13" s="249"/>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187</v>
      </c>
      <c r="AP14" s="207"/>
      <c r="AQ14" s="207"/>
      <c r="AR14" s="63"/>
      <c r="AS14" s="5" t="s">
        <v>101</v>
      </c>
      <c r="AT14" s="19"/>
      <c r="AU14" s="19"/>
      <c r="AV14" s="19"/>
      <c r="AW14" s="19"/>
      <c r="AX14" s="19"/>
      <c r="AY14" s="19"/>
      <c r="AZ14" s="19"/>
      <c r="BA14" s="19"/>
      <c r="BB14" s="249"/>
      <c r="BC14" s="262"/>
      <c r="BD14" s="268"/>
      <c r="BE14" s="21" t="s">
        <v>36</v>
      </c>
      <c r="BF14" s="249"/>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41</v>
      </c>
      <c r="C16" s="24" t="s">
        <v>111</v>
      </c>
      <c r="D16" s="38"/>
      <c r="E16" s="46"/>
      <c r="F16" s="46"/>
      <c r="G16" s="54"/>
      <c r="H16" s="65" t="s">
        <v>137</v>
      </c>
      <c r="I16" s="74" t="s">
        <v>195</v>
      </c>
      <c r="J16" s="38"/>
      <c r="K16" s="38"/>
      <c r="L16" s="46"/>
      <c r="M16" s="74" t="s">
        <v>196</v>
      </c>
      <c r="N16" s="38"/>
      <c r="O16" s="46"/>
      <c r="P16" s="74" t="s">
        <v>107</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173</v>
      </c>
      <c r="AO16" s="163"/>
      <c r="AP16" s="208"/>
      <c r="AQ16" s="209"/>
      <c r="AR16" s="163" t="s">
        <v>6</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29</v>
      </c>
      <c r="V17" s="152"/>
      <c r="W17" s="152"/>
      <c r="X17" s="152"/>
      <c r="Y17" s="152"/>
      <c r="Z17" s="152"/>
      <c r="AA17" s="177"/>
      <c r="AB17" s="190" t="s">
        <v>31</v>
      </c>
      <c r="AC17" s="152"/>
      <c r="AD17" s="152"/>
      <c r="AE17" s="152"/>
      <c r="AF17" s="152"/>
      <c r="AG17" s="152"/>
      <c r="AH17" s="177"/>
      <c r="AI17" s="190" t="s">
        <v>32</v>
      </c>
      <c r="AJ17" s="152"/>
      <c r="AK17" s="152"/>
      <c r="AL17" s="152"/>
      <c r="AM17" s="152"/>
      <c r="AN17" s="152"/>
      <c r="AO17" s="177"/>
      <c r="AP17" s="190" t="s">
        <v>33</v>
      </c>
      <c r="AQ17" s="152"/>
      <c r="AR17" s="152"/>
      <c r="AS17" s="152"/>
      <c r="AT17" s="152"/>
      <c r="AU17" s="152"/>
      <c r="AV17" s="177"/>
      <c r="AW17" s="190" t="s">
        <v>12</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4</v>
      </c>
      <c r="V19" s="164">
        <f>WEEKDAY(DATE($AD$2,$AH$2,2))</f>
        <v>5</v>
      </c>
      <c r="W19" s="164">
        <f>WEEKDAY(DATE($AD$2,$AH$2,3))</f>
        <v>6</v>
      </c>
      <c r="X19" s="164">
        <f>WEEKDAY(DATE($AD$2,$AH$2,4))</f>
        <v>7</v>
      </c>
      <c r="Y19" s="164">
        <f>WEEKDAY(DATE($AD$2,$AH$2,5))</f>
        <v>1</v>
      </c>
      <c r="Z19" s="164">
        <f>WEEKDAY(DATE($AD$2,$AH$2,6))</f>
        <v>2</v>
      </c>
      <c r="AA19" s="178">
        <f>WEEKDAY(DATE($AD$2,$AH$2,7))</f>
        <v>3</v>
      </c>
      <c r="AB19" s="191">
        <f>WEEKDAY(DATE($AD$2,$AH$2,8))</f>
        <v>4</v>
      </c>
      <c r="AC19" s="164">
        <f>WEEKDAY(DATE($AD$2,$AH$2,9))</f>
        <v>5</v>
      </c>
      <c r="AD19" s="164">
        <f>WEEKDAY(DATE($AD$2,$AH$2,10))</f>
        <v>6</v>
      </c>
      <c r="AE19" s="164">
        <f>WEEKDAY(DATE($AD$2,$AH$2,11))</f>
        <v>7</v>
      </c>
      <c r="AF19" s="164">
        <f>WEEKDAY(DATE($AD$2,$AH$2,12))</f>
        <v>1</v>
      </c>
      <c r="AG19" s="164">
        <f>WEEKDAY(DATE($AD$2,$AH$2,13))</f>
        <v>2</v>
      </c>
      <c r="AH19" s="178">
        <f>WEEKDAY(DATE($AD$2,$AH$2,14))</f>
        <v>3</v>
      </c>
      <c r="AI19" s="191">
        <f>WEEKDAY(DATE($AD$2,$AH$2,15))</f>
        <v>4</v>
      </c>
      <c r="AJ19" s="164">
        <f>WEEKDAY(DATE($AD$2,$AH$2,16))</f>
        <v>5</v>
      </c>
      <c r="AK19" s="164">
        <f>WEEKDAY(DATE($AD$2,$AH$2,17))</f>
        <v>6</v>
      </c>
      <c r="AL19" s="164">
        <f>WEEKDAY(DATE($AD$2,$AH$2,18))</f>
        <v>7</v>
      </c>
      <c r="AM19" s="164">
        <f>WEEKDAY(DATE($AD$2,$AH$2,19))</f>
        <v>1</v>
      </c>
      <c r="AN19" s="164">
        <f>WEEKDAY(DATE($AD$2,$AH$2,20))</f>
        <v>2</v>
      </c>
      <c r="AO19" s="178">
        <f>WEEKDAY(DATE($AD$2,$AH$2,21))</f>
        <v>3</v>
      </c>
      <c r="AP19" s="191">
        <f>WEEKDAY(DATE($AD$2,$AH$2,22))</f>
        <v>4</v>
      </c>
      <c r="AQ19" s="164">
        <f>WEEKDAY(DATE($AD$2,$AH$2,23))</f>
        <v>5</v>
      </c>
      <c r="AR19" s="164">
        <f>WEEKDAY(DATE($AD$2,$AH$2,24))</f>
        <v>6</v>
      </c>
      <c r="AS19" s="164">
        <f>WEEKDAY(DATE($AD$2,$AH$2,25))</f>
        <v>7</v>
      </c>
      <c r="AT19" s="164">
        <f>WEEKDAY(DATE($AD$2,$AH$2,26))</f>
        <v>1</v>
      </c>
      <c r="AU19" s="164">
        <f>WEEKDAY(DATE($AD$2,$AH$2,27))</f>
        <v>2</v>
      </c>
      <c r="AV19" s="178">
        <f>WEEKDAY(DATE($AD$2,$AH$2,28))</f>
        <v>3</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水</v>
      </c>
      <c r="V20" s="165" t="str">
        <f t="shared" si="0"/>
        <v>木</v>
      </c>
      <c r="W20" s="165" t="str">
        <f t="shared" si="0"/>
        <v>金</v>
      </c>
      <c r="X20" s="165" t="str">
        <f t="shared" si="0"/>
        <v>土</v>
      </c>
      <c r="Y20" s="165" t="str">
        <f t="shared" si="0"/>
        <v>日</v>
      </c>
      <c r="Z20" s="165" t="str">
        <f t="shared" si="0"/>
        <v>月</v>
      </c>
      <c r="AA20" s="179" t="str">
        <f t="shared" si="0"/>
        <v>火</v>
      </c>
      <c r="AB20" s="192" t="str">
        <f t="shared" si="0"/>
        <v>水</v>
      </c>
      <c r="AC20" s="165" t="str">
        <f t="shared" si="0"/>
        <v>木</v>
      </c>
      <c r="AD20" s="165" t="str">
        <f t="shared" si="0"/>
        <v>金</v>
      </c>
      <c r="AE20" s="165" t="str">
        <f t="shared" si="0"/>
        <v>土</v>
      </c>
      <c r="AF20" s="165" t="str">
        <f t="shared" si="0"/>
        <v>日</v>
      </c>
      <c r="AG20" s="165" t="str">
        <f t="shared" si="0"/>
        <v>月</v>
      </c>
      <c r="AH20" s="179" t="str">
        <f t="shared" si="0"/>
        <v>火</v>
      </c>
      <c r="AI20" s="192" t="str">
        <f t="shared" si="0"/>
        <v>水</v>
      </c>
      <c r="AJ20" s="165" t="str">
        <f t="shared" si="0"/>
        <v>木</v>
      </c>
      <c r="AK20" s="165" t="str">
        <f t="shared" si="0"/>
        <v>金</v>
      </c>
      <c r="AL20" s="165" t="str">
        <f t="shared" si="0"/>
        <v>土</v>
      </c>
      <c r="AM20" s="165" t="str">
        <f t="shared" si="0"/>
        <v>日</v>
      </c>
      <c r="AN20" s="165" t="str">
        <f t="shared" si="0"/>
        <v>月</v>
      </c>
      <c r="AO20" s="179" t="str">
        <f t="shared" si="0"/>
        <v>火</v>
      </c>
      <c r="AP20" s="192" t="str">
        <f t="shared" si="0"/>
        <v>水</v>
      </c>
      <c r="AQ20" s="165" t="str">
        <f t="shared" si="0"/>
        <v>木</v>
      </c>
      <c r="AR20" s="165" t="str">
        <f t="shared" si="0"/>
        <v>金</v>
      </c>
      <c r="AS20" s="165" t="str">
        <f t="shared" si="0"/>
        <v>土</v>
      </c>
      <c r="AT20" s="165" t="str">
        <f t="shared" si="0"/>
        <v>日</v>
      </c>
      <c r="AU20" s="165" t="str">
        <f t="shared" si="0"/>
        <v>月</v>
      </c>
      <c r="AV20" s="179" t="str">
        <f t="shared" si="0"/>
        <v>火</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315"/>
      <c r="N21" s="319"/>
      <c r="O21" s="323"/>
      <c r="P21" s="105" t="s">
        <v>39</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316"/>
      <c r="N22" s="320"/>
      <c r="O22" s="324"/>
      <c r="P22" s="106" t="s">
        <v>86</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317"/>
      <c r="N23" s="321"/>
      <c r="O23" s="325"/>
      <c r="P23" s="107" t="s">
        <v>11</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318"/>
      <c r="N24" s="322"/>
      <c r="O24" s="326"/>
      <c r="P24" s="108" t="s">
        <v>39</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316"/>
      <c r="N25" s="320"/>
      <c r="O25" s="324"/>
      <c r="P25" s="106" t="s">
        <v>86</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317"/>
      <c r="N26" s="321"/>
      <c r="O26" s="325"/>
      <c r="P26" s="107" t="s">
        <v>11</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318"/>
      <c r="N27" s="322"/>
      <c r="O27" s="326"/>
      <c r="P27" s="108" t="s">
        <v>39</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316"/>
      <c r="N28" s="320"/>
      <c r="O28" s="324"/>
      <c r="P28" s="106" t="s">
        <v>86</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317"/>
      <c r="N29" s="321"/>
      <c r="O29" s="325"/>
      <c r="P29" s="107" t="s">
        <v>11</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318"/>
      <c r="N30" s="322"/>
      <c r="O30" s="326"/>
      <c r="P30" s="108" t="s">
        <v>39</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316"/>
      <c r="N31" s="320"/>
      <c r="O31" s="324"/>
      <c r="P31" s="106" t="s">
        <v>86</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317"/>
      <c r="N32" s="321"/>
      <c r="O32" s="325"/>
      <c r="P32" s="107" t="s">
        <v>11</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318"/>
      <c r="N33" s="322"/>
      <c r="O33" s="326"/>
      <c r="P33" s="108" t="s">
        <v>39</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316"/>
      <c r="N34" s="320"/>
      <c r="O34" s="324"/>
      <c r="P34" s="106" t="s">
        <v>86</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317"/>
      <c r="N35" s="321"/>
      <c r="O35" s="325"/>
      <c r="P35" s="107" t="s">
        <v>11</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318"/>
      <c r="N36" s="322"/>
      <c r="O36" s="326"/>
      <c r="P36" s="108" t="s">
        <v>39</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316"/>
      <c r="N37" s="320"/>
      <c r="O37" s="324"/>
      <c r="P37" s="106" t="s">
        <v>86</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317"/>
      <c r="N38" s="321"/>
      <c r="O38" s="325"/>
      <c r="P38" s="107" t="s">
        <v>11</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318"/>
      <c r="N39" s="322"/>
      <c r="O39" s="326"/>
      <c r="P39" s="108" t="s">
        <v>39</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316"/>
      <c r="N40" s="320"/>
      <c r="O40" s="324"/>
      <c r="P40" s="106" t="s">
        <v>86</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317"/>
      <c r="N41" s="321"/>
      <c r="O41" s="325"/>
      <c r="P41" s="107" t="s">
        <v>11</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318"/>
      <c r="N42" s="322"/>
      <c r="O42" s="326"/>
      <c r="P42" s="108" t="s">
        <v>39</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316"/>
      <c r="N43" s="320"/>
      <c r="O43" s="324"/>
      <c r="P43" s="106" t="s">
        <v>86</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317"/>
      <c r="N44" s="321"/>
      <c r="O44" s="325"/>
      <c r="P44" s="107" t="s">
        <v>11</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hidden="1" customHeight="1">
      <c r="B45" s="14"/>
      <c r="C45" s="30"/>
      <c r="D45" s="44"/>
      <c r="E45" s="52"/>
      <c r="F45" s="50"/>
      <c r="G45" s="58"/>
      <c r="H45" s="72"/>
      <c r="I45" s="80"/>
      <c r="J45" s="86"/>
      <c r="K45" s="86"/>
      <c r="L45" s="60"/>
      <c r="M45" s="92"/>
      <c r="N45" s="97"/>
      <c r="O45" s="102"/>
      <c r="P45" s="108" t="s">
        <v>39</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hidden="1" customHeight="1">
      <c r="B46" s="12">
        <f>B43+1</f>
        <v>9</v>
      </c>
      <c r="C46" s="28"/>
      <c r="D46" s="42"/>
      <c r="E46" s="50"/>
      <c r="F46" s="50">
        <f>C45</f>
        <v>0</v>
      </c>
      <c r="G46" s="58"/>
      <c r="H46" s="69"/>
      <c r="I46" s="78"/>
      <c r="J46" s="84"/>
      <c r="K46" s="84"/>
      <c r="L46" s="58"/>
      <c r="M46" s="90"/>
      <c r="N46" s="95"/>
      <c r="O46" s="100"/>
      <c r="P46" s="106" t="s">
        <v>86</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hidden="1" customHeight="1">
      <c r="B47" s="13"/>
      <c r="C47" s="29"/>
      <c r="D47" s="43"/>
      <c r="E47" s="51"/>
      <c r="F47" s="51"/>
      <c r="G47" s="59">
        <f>C45</f>
        <v>0</v>
      </c>
      <c r="H47" s="70"/>
      <c r="I47" s="79"/>
      <c r="J47" s="85"/>
      <c r="K47" s="85"/>
      <c r="L47" s="59"/>
      <c r="M47" s="91"/>
      <c r="N47" s="96"/>
      <c r="O47" s="101"/>
      <c r="P47" s="107" t="s">
        <v>11</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hidden="1" customHeight="1">
      <c r="B48" s="14"/>
      <c r="C48" s="30"/>
      <c r="D48" s="44"/>
      <c r="E48" s="52"/>
      <c r="F48" s="50"/>
      <c r="G48" s="58"/>
      <c r="H48" s="72"/>
      <c r="I48" s="80"/>
      <c r="J48" s="86"/>
      <c r="K48" s="86"/>
      <c r="L48" s="60"/>
      <c r="M48" s="92"/>
      <c r="N48" s="97"/>
      <c r="O48" s="102"/>
      <c r="P48" s="108" t="s">
        <v>39</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hidden="1" customHeight="1">
      <c r="B49" s="12">
        <f>B46+1</f>
        <v>10</v>
      </c>
      <c r="C49" s="28"/>
      <c r="D49" s="42"/>
      <c r="E49" s="50"/>
      <c r="F49" s="50">
        <f>C48</f>
        <v>0</v>
      </c>
      <c r="G49" s="58"/>
      <c r="H49" s="69"/>
      <c r="I49" s="78"/>
      <c r="J49" s="84"/>
      <c r="K49" s="84"/>
      <c r="L49" s="58"/>
      <c r="M49" s="90"/>
      <c r="N49" s="95"/>
      <c r="O49" s="100"/>
      <c r="P49" s="106" t="s">
        <v>86</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hidden="1" customHeight="1">
      <c r="B50" s="13"/>
      <c r="C50" s="29"/>
      <c r="D50" s="43"/>
      <c r="E50" s="51"/>
      <c r="F50" s="51"/>
      <c r="G50" s="59">
        <f>C48</f>
        <v>0</v>
      </c>
      <c r="H50" s="70"/>
      <c r="I50" s="79"/>
      <c r="J50" s="85"/>
      <c r="K50" s="85"/>
      <c r="L50" s="59"/>
      <c r="M50" s="91"/>
      <c r="N50" s="96"/>
      <c r="O50" s="101"/>
      <c r="P50" s="109" t="s">
        <v>11</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hidden="1" customHeight="1">
      <c r="B51" s="14"/>
      <c r="C51" s="30"/>
      <c r="D51" s="44"/>
      <c r="E51" s="52"/>
      <c r="F51" s="50"/>
      <c r="G51" s="58"/>
      <c r="H51" s="72"/>
      <c r="I51" s="80"/>
      <c r="J51" s="86"/>
      <c r="K51" s="86"/>
      <c r="L51" s="60"/>
      <c r="M51" s="92"/>
      <c r="N51" s="97"/>
      <c r="O51" s="102"/>
      <c r="P51" s="108" t="s">
        <v>39</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hidden="1" customHeight="1">
      <c r="B52" s="12">
        <f>B49+1</f>
        <v>11</v>
      </c>
      <c r="C52" s="28"/>
      <c r="D52" s="42"/>
      <c r="E52" s="50"/>
      <c r="F52" s="50">
        <f>C51</f>
        <v>0</v>
      </c>
      <c r="G52" s="58"/>
      <c r="H52" s="69"/>
      <c r="I52" s="78"/>
      <c r="J52" s="84"/>
      <c r="K52" s="84"/>
      <c r="L52" s="58"/>
      <c r="M52" s="90"/>
      <c r="N52" s="95"/>
      <c r="O52" s="100"/>
      <c r="P52" s="106" t="s">
        <v>86</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hidden="1" customHeight="1">
      <c r="B53" s="13"/>
      <c r="C53" s="29"/>
      <c r="D53" s="43"/>
      <c r="E53" s="51"/>
      <c r="F53" s="51"/>
      <c r="G53" s="59">
        <f>C51</f>
        <v>0</v>
      </c>
      <c r="H53" s="70"/>
      <c r="I53" s="79"/>
      <c r="J53" s="85"/>
      <c r="K53" s="85"/>
      <c r="L53" s="59"/>
      <c r="M53" s="91"/>
      <c r="N53" s="96"/>
      <c r="O53" s="101"/>
      <c r="P53" s="109" t="s">
        <v>11</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hidden="1" customHeight="1">
      <c r="B54" s="14"/>
      <c r="C54" s="30"/>
      <c r="D54" s="44"/>
      <c r="E54" s="52"/>
      <c r="F54" s="50"/>
      <c r="G54" s="58"/>
      <c r="H54" s="72"/>
      <c r="I54" s="80"/>
      <c r="J54" s="86"/>
      <c r="K54" s="86"/>
      <c r="L54" s="60"/>
      <c r="M54" s="92"/>
      <c r="N54" s="97"/>
      <c r="O54" s="102"/>
      <c r="P54" s="108" t="s">
        <v>39</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hidden="1" customHeight="1">
      <c r="B55" s="12">
        <f>B52+1</f>
        <v>12</v>
      </c>
      <c r="C55" s="28"/>
      <c r="D55" s="42"/>
      <c r="E55" s="50"/>
      <c r="F55" s="50">
        <f>C54</f>
        <v>0</v>
      </c>
      <c r="G55" s="58"/>
      <c r="H55" s="69"/>
      <c r="I55" s="78"/>
      <c r="J55" s="84"/>
      <c r="K55" s="84"/>
      <c r="L55" s="58"/>
      <c r="M55" s="90"/>
      <c r="N55" s="95"/>
      <c r="O55" s="100"/>
      <c r="P55" s="106" t="s">
        <v>86</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hidden="1" customHeight="1">
      <c r="B56" s="13"/>
      <c r="C56" s="29"/>
      <c r="D56" s="43"/>
      <c r="E56" s="51"/>
      <c r="F56" s="51"/>
      <c r="G56" s="59">
        <f>C54</f>
        <v>0</v>
      </c>
      <c r="H56" s="70"/>
      <c r="I56" s="79"/>
      <c r="J56" s="85"/>
      <c r="K56" s="85"/>
      <c r="L56" s="59"/>
      <c r="M56" s="91"/>
      <c r="N56" s="96"/>
      <c r="O56" s="101"/>
      <c r="P56" s="109" t="s">
        <v>11</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hidden="1" customHeight="1">
      <c r="B57" s="14"/>
      <c r="C57" s="30"/>
      <c r="D57" s="44"/>
      <c r="E57" s="52"/>
      <c r="F57" s="50"/>
      <c r="G57" s="58"/>
      <c r="H57" s="72"/>
      <c r="I57" s="80"/>
      <c r="J57" s="86"/>
      <c r="K57" s="86"/>
      <c r="L57" s="60"/>
      <c r="M57" s="92"/>
      <c r="N57" s="97"/>
      <c r="O57" s="102"/>
      <c r="P57" s="108" t="s">
        <v>39</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hidden="1" customHeight="1">
      <c r="B58" s="12">
        <f>B55+1</f>
        <v>13</v>
      </c>
      <c r="C58" s="28"/>
      <c r="D58" s="42"/>
      <c r="E58" s="50"/>
      <c r="F58" s="50">
        <f>C57</f>
        <v>0</v>
      </c>
      <c r="G58" s="58"/>
      <c r="H58" s="69"/>
      <c r="I58" s="78"/>
      <c r="J58" s="84"/>
      <c r="K58" s="84"/>
      <c r="L58" s="58"/>
      <c r="M58" s="90"/>
      <c r="N58" s="95"/>
      <c r="O58" s="100"/>
      <c r="P58" s="106" t="s">
        <v>86</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hidden="1" customHeight="1">
      <c r="B59" s="13"/>
      <c r="C59" s="29"/>
      <c r="D59" s="43"/>
      <c r="E59" s="51"/>
      <c r="F59" s="51"/>
      <c r="G59" s="59">
        <f>C57</f>
        <v>0</v>
      </c>
      <c r="H59" s="70"/>
      <c r="I59" s="79"/>
      <c r="J59" s="85"/>
      <c r="K59" s="85"/>
      <c r="L59" s="59"/>
      <c r="M59" s="91"/>
      <c r="N59" s="96"/>
      <c r="O59" s="101"/>
      <c r="P59" s="109" t="s">
        <v>11</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hidden="1" customHeight="1">
      <c r="B60" s="14"/>
      <c r="C60" s="30"/>
      <c r="D60" s="44"/>
      <c r="E60" s="52"/>
      <c r="F60" s="50"/>
      <c r="G60" s="58"/>
      <c r="H60" s="72"/>
      <c r="I60" s="80"/>
      <c r="J60" s="86"/>
      <c r="K60" s="86"/>
      <c r="L60" s="60"/>
      <c r="M60" s="92"/>
      <c r="N60" s="97"/>
      <c r="O60" s="102"/>
      <c r="P60" s="108" t="s">
        <v>39</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hidden="1" customHeight="1">
      <c r="B61" s="12">
        <f>B58+1</f>
        <v>14</v>
      </c>
      <c r="C61" s="28"/>
      <c r="D61" s="42"/>
      <c r="E61" s="50"/>
      <c r="F61" s="50">
        <f>C60</f>
        <v>0</v>
      </c>
      <c r="G61" s="58"/>
      <c r="H61" s="69"/>
      <c r="I61" s="78"/>
      <c r="J61" s="84"/>
      <c r="K61" s="84"/>
      <c r="L61" s="58"/>
      <c r="M61" s="90"/>
      <c r="N61" s="95"/>
      <c r="O61" s="100"/>
      <c r="P61" s="106" t="s">
        <v>86</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hidden="1" customHeight="1">
      <c r="B62" s="13"/>
      <c r="C62" s="29"/>
      <c r="D62" s="43"/>
      <c r="E62" s="51"/>
      <c r="F62" s="51"/>
      <c r="G62" s="59">
        <f>C60</f>
        <v>0</v>
      </c>
      <c r="H62" s="70"/>
      <c r="I62" s="79"/>
      <c r="J62" s="85"/>
      <c r="K62" s="85"/>
      <c r="L62" s="59"/>
      <c r="M62" s="91"/>
      <c r="N62" s="96"/>
      <c r="O62" s="101"/>
      <c r="P62" s="109" t="s">
        <v>11</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hidden="1" customHeight="1">
      <c r="B63" s="14"/>
      <c r="C63" s="30"/>
      <c r="D63" s="44"/>
      <c r="E63" s="52"/>
      <c r="F63" s="50"/>
      <c r="G63" s="58"/>
      <c r="H63" s="72"/>
      <c r="I63" s="80"/>
      <c r="J63" s="86"/>
      <c r="K63" s="86"/>
      <c r="L63" s="60"/>
      <c r="M63" s="92"/>
      <c r="N63" s="97"/>
      <c r="O63" s="102"/>
      <c r="P63" s="108" t="s">
        <v>39</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hidden="1" customHeight="1">
      <c r="B64" s="12">
        <f>B61+1</f>
        <v>15</v>
      </c>
      <c r="C64" s="28"/>
      <c r="D64" s="42"/>
      <c r="E64" s="50"/>
      <c r="F64" s="50">
        <f>C63</f>
        <v>0</v>
      </c>
      <c r="G64" s="58"/>
      <c r="H64" s="69"/>
      <c r="I64" s="78"/>
      <c r="J64" s="84"/>
      <c r="K64" s="84"/>
      <c r="L64" s="58"/>
      <c r="M64" s="90"/>
      <c r="N64" s="95"/>
      <c r="O64" s="100"/>
      <c r="P64" s="106" t="s">
        <v>86</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hidden="1" customHeight="1">
      <c r="B65" s="13"/>
      <c r="C65" s="29"/>
      <c r="D65" s="43"/>
      <c r="E65" s="51"/>
      <c r="F65" s="51"/>
      <c r="G65" s="59">
        <f>C63</f>
        <v>0</v>
      </c>
      <c r="H65" s="70"/>
      <c r="I65" s="79"/>
      <c r="J65" s="85"/>
      <c r="K65" s="85"/>
      <c r="L65" s="59"/>
      <c r="M65" s="91"/>
      <c r="N65" s="96"/>
      <c r="O65" s="101"/>
      <c r="P65" s="109" t="s">
        <v>11</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hidden="1" customHeight="1">
      <c r="B66" s="14"/>
      <c r="C66" s="30"/>
      <c r="D66" s="44"/>
      <c r="E66" s="52"/>
      <c r="F66" s="50"/>
      <c r="G66" s="58"/>
      <c r="H66" s="72"/>
      <c r="I66" s="80"/>
      <c r="J66" s="86"/>
      <c r="K66" s="86"/>
      <c r="L66" s="60"/>
      <c r="M66" s="92"/>
      <c r="N66" s="97"/>
      <c r="O66" s="102"/>
      <c r="P66" s="110" t="s">
        <v>39</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hidden="1" customHeight="1">
      <c r="B67" s="12">
        <f>B64+1</f>
        <v>16</v>
      </c>
      <c r="C67" s="28"/>
      <c r="D67" s="42"/>
      <c r="E67" s="50"/>
      <c r="F67" s="50">
        <f>C66</f>
        <v>0</v>
      </c>
      <c r="G67" s="58"/>
      <c r="H67" s="69"/>
      <c r="I67" s="78"/>
      <c r="J67" s="84"/>
      <c r="K67" s="84"/>
      <c r="L67" s="58"/>
      <c r="M67" s="90"/>
      <c r="N67" s="95"/>
      <c r="O67" s="100"/>
      <c r="P67" s="106" t="s">
        <v>86</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hidden="1" customHeight="1">
      <c r="B68" s="12"/>
      <c r="C68" s="31"/>
      <c r="D68" s="45"/>
      <c r="E68" s="53"/>
      <c r="F68" s="53"/>
      <c r="G68" s="61">
        <f>C66</f>
        <v>0</v>
      </c>
      <c r="H68" s="73"/>
      <c r="I68" s="81"/>
      <c r="J68" s="87"/>
      <c r="K68" s="87"/>
      <c r="L68" s="61"/>
      <c r="M68" s="93"/>
      <c r="N68" s="98"/>
      <c r="O68" s="103"/>
      <c r="P68" s="111" t="s">
        <v>11</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201</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23</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3" t="s">
        <v>202</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4" t="s">
        <v>190</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zoomScale="80" zoomScaleNormal="80" workbookViewId="0">
      <selection activeCell="V13" sqref="V13"/>
    </sheetView>
  </sheetViews>
  <sheetFormatPr defaultColWidth="9" defaultRowHeight="25.5"/>
  <cols>
    <col min="1" max="1" width="1.625" style="288" customWidth="1"/>
    <col min="2" max="2" width="5.625" style="289" customWidth="1"/>
    <col min="3" max="3" width="10.625" style="289" customWidth="1"/>
    <col min="4" max="4" width="10.625" style="289" hidden="1" customWidth="1"/>
    <col min="5" max="5" width="3.375" style="289" bestFit="1" customWidth="1"/>
    <col min="6" max="6" width="15.625" style="288" customWidth="1"/>
    <col min="7" max="7" width="3.375" style="288" bestFit="1" customWidth="1"/>
    <col min="8" max="8" width="15.625" style="288" customWidth="1"/>
    <col min="9" max="9" width="3.375" style="288" bestFit="1" customWidth="1"/>
    <col min="10" max="10" width="15.625" style="289" customWidth="1"/>
    <col min="11" max="11" width="3.375" style="288" bestFit="1" customWidth="1"/>
    <col min="12" max="12" width="15.625" style="288" customWidth="1"/>
    <col min="13" max="13" width="5" style="288" customWidth="1"/>
    <col min="14" max="14" width="15.625" style="288" customWidth="1"/>
    <col min="15" max="15" width="3.375" style="288" customWidth="1"/>
    <col min="16" max="16" width="15.625" style="288" customWidth="1"/>
    <col min="17" max="17" width="3.375" style="288" customWidth="1"/>
    <col min="18" max="18" width="15.625" style="288" customWidth="1"/>
    <col min="19" max="19" width="3.375" style="288" customWidth="1"/>
    <col min="20" max="20" width="15.625" style="288" customWidth="1"/>
    <col min="21" max="21" width="3.375" style="288" customWidth="1"/>
    <col min="22" max="22" width="15.625" style="288" customWidth="1"/>
    <col min="23" max="23" width="3.375" style="288" customWidth="1"/>
    <col min="24" max="24" width="15.625" style="288" customWidth="1"/>
    <col min="25" max="25" width="3.375" style="288" customWidth="1"/>
    <col min="26" max="26" width="15.625" style="288" customWidth="1"/>
    <col min="27" max="27" width="3.375" style="288" customWidth="1"/>
    <col min="28" max="28" width="50.625" style="288" customWidth="1"/>
    <col min="29" max="16384" width="9" style="288"/>
  </cols>
  <sheetData>
    <row r="1" spans="2:28">
      <c r="B1" s="290" t="s">
        <v>51</v>
      </c>
    </row>
    <row r="2" spans="2:28">
      <c r="B2" s="291" t="s">
        <v>25</v>
      </c>
      <c r="F2" s="292"/>
      <c r="G2" s="303"/>
      <c r="H2" s="303"/>
      <c r="I2" s="303"/>
      <c r="J2" s="299"/>
      <c r="K2" s="303"/>
      <c r="L2" s="303"/>
    </row>
    <row r="3" spans="2:28">
      <c r="B3" s="292" t="s">
        <v>154</v>
      </c>
      <c r="F3" s="299" t="s">
        <v>155</v>
      </c>
      <c r="G3" s="303"/>
      <c r="H3" s="303"/>
      <c r="I3" s="303"/>
      <c r="J3" s="299"/>
      <c r="K3" s="303"/>
      <c r="L3" s="303"/>
    </row>
    <row r="4" spans="2:28">
      <c r="B4" s="291"/>
      <c r="F4" s="300" t="s">
        <v>53</v>
      </c>
      <c r="G4" s="300"/>
      <c r="H4" s="300"/>
      <c r="I4" s="300"/>
      <c r="J4" s="300"/>
      <c r="K4" s="300"/>
      <c r="L4" s="300"/>
      <c r="N4" s="300" t="s">
        <v>79</v>
      </c>
      <c r="O4" s="300"/>
      <c r="P4" s="300"/>
      <c r="R4" s="300" t="s">
        <v>78</v>
      </c>
      <c r="S4" s="300"/>
      <c r="T4" s="300"/>
      <c r="U4" s="300"/>
      <c r="V4" s="300"/>
      <c r="W4" s="300"/>
      <c r="X4" s="300"/>
      <c r="Z4" s="310" t="s">
        <v>88</v>
      </c>
      <c r="AB4" s="300" t="s">
        <v>164</v>
      </c>
    </row>
    <row r="5" spans="2:28">
      <c r="B5" s="289" t="s">
        <v>41</v>
      </c>
      <c r="C5" s="289" t="s">
        <v>15</v>
      </c>
      <c r="F5" s="289" t="s">
        <v>161</v>
      </c>
      <c r="G5" s="289"/>
      <c r="H5" s="289" t="s">
        <v>63</v>
      </c>
      <c r="J5" s="289" t="s">
        <v>55</v>
      </c>
      <c r="L5" s="289" t="s">
        <v>53</v>
      </c>
      <c r="N5" s="289" t="s">
        <v>162</v>
      </c>
      <c r="P5" s="289" t="s">
        <v>163</v>
      </c>
      <c r="R5" s="289" t="s">
        <v>162</v>
      </c>
      <c r="T5" s="289" t="s">
        <v>163</v>
      </c>
      <c r="V5" s="289" t="s">
        <v>55</v>
      </c>
      <c r="X5" s="289" t="s">
        <v>53</v>
      </c>
      <c r="Z5" s="311" t="s">
        <v>89</v>
      </c>
      <c r="AB5" s="300"/>
    </row>
    <row r="6" spans="2:28">
      <c r="B6" s="293">
        <v>1</v>
      </c>
      <c r="C6" s="294" t="s">
        <v>58</v>
      </c>
      <c r="D6" s="298" t="str">
        <f t="shared" ref="D6:D38" si="0">C6</f>
        <v>a</v>
      </c>
      <c r="E6" s="293" t="s">
        <v>35</v>
      </c>
      <c r="F6" s="301"/>
      <c r="G6" s="293" t="s">
        <v>36</v>
      </c>
      <c r="H6" s="301"/>
      <c r="I6" s="304" t="s">
        <v>57</v>
      </c>
      <c r="J6" s="301">
        <v>0</v>
      </c>
      <c r="K6" s="305" t="s">
        <v>6</v>
      </c>
      <c r="L6" s="300" t="str">
        <f t="shared" ref="L6:L22" si="1">IF(OR(F6="",H6=""),"",(H6+IF(F6&gt;H6,1,0)-F6-J6)*24)</f>
        <v/>
      </c>
      <c r="N6" s="301"/>
      <c r="O6" s="289" t="s">
        <v>36</v>
      </c>
      <c r="P6" s="301"/>
      <c r="R6" s="308" t="str">
        <f t="shared" ref="R6:R22" si="2">IF(F6="","",IF(F6&lt;N6,N6,IF(F6&gt;=P6,"",F6)))</f>
        <v/>
      </c>
      <c r="S6" s="289" t="s">
        <v>36</v>
      </c>
      <c r="T6" s="308" t="str">
        <f t="shared" ref="T6:T22" si="3">IF(H6="","",IF(H6&gt;F6,IF(H6&lt;P6,H6,P6),P6))</f>
        <v/>
      </c>
      <c r="U6" s="309" t="s">
        <v>57</v>
      </c>
      <c r="V6" s="301">
        <v>0</v>
      </c>
      <c r="W6" s="288" t="s">
        <v>6</v>
      </c>
      <c r="X6" s="300" t="str">
        <f t="shared" ref="X6:X22" si="4">IF(R6="","",IF((T6+IF(R6&gt;T6,1,0)-R6-V6)*24=0,"",(T6+IF(R6&gt;T6,1,0)-R6-V6)*24))</f>
        <v/>
      </c>
      <c r="Z6" s="300" t="str">
        <f t="shared" ref="Z6:Z22" si="5">IF(X6="",L6,IF(OR(L6-X6=0,L6-X6&lt;0),"-",L6-X6))</f>
        <v/>
      </c>
      <c r="AB6" s="312"/>
    </row>
    <row r="7" spans="2:28">
      <c r="B7" s="293">
        <v>2</v>
      </c>
      <c r="C7" s="294" t="s">
        <v>61</v>
      </c>
      <c r="D7" s="298" t="str">
        <f t="shared" si="0"/>
        <v>b</v>
      </c>
      <c r="E7" s="293" t="s">
        <v>35</v>
      </c>
      <c r="F7" s="301"/>
      <c r="G7" s="293" t="s">
        <v>36</v>
      </c>
      <c r="H7" s="301"/>
      <c r="I7" s="304" t="s">
        <v>57</v>
      </c>
      <c r="J7" s="301">
        <v>0</v>
      </c>
      <c r="K7" s="305" t="s">
        <v>6</v>
      </c>
      <c r="L7" s="300" t="str">
        <f t="shared" si="1"/>
        <v/>
      </c>
      <c r="N7" s="306">
        <f t="shared" ref="N7:N22" si="6">$N$6</f>
        <v>0</v>
      </c>
      <c r="O7" s="289" t="s">
        <v>36</v>
      </c>
      <c r="P7" s="306">
        <f t="shared" ref="P7:P22" si="7">$P$6</f>
        <v>0</v>
      </c>
      <c r="R7" s="308" t="str">
        <f t="shared" si="2"/>
        <v/>
      </c>
      <c r="S7" s="289" t="s">
        <v>36</v>
      </c>
      <c r="T7" s="308" t="str">
        <f t="shared" si="3"/>
        <v/>
      </c>
      <c r="U7" s="309" t="s">
        <v>57</v>
      </c>
      <c r="V7" s="301">
        <v>0</v>
      </c>
      <c r="W7" s="288" t="s">
        <v>6</v>
      </c>
      <c r="X7" s="300" t="str">
        <f t="shared" si="4"/>
        <v/>
      </c>
      <c r="Z7" s="300" t="str">
        <f t="shared" si="5"/>
        <v/>
      </c>
      <c r="AB7" s="312"/>
    </row>
    <row r="8" spans="2:28">
      <c r="B8" s="293">
        <v>3</v>
      </c>
      <c r="C8" s="294" t="s">
        <v>37</v>
      </c>
      <c r="D8" s="298" t="str">
        <f t="shared" si="0"/>
        <v>c</v>
      </c>
      <c r="E8" s="293" t="s">
        <v>35</v>
      </c>
      <c r="F8" s="301"/>
      <c r="G8" s="293" t="s">
        <v>36</v>
      </c>
      <c r="H8" s="301"/>
      <c r="I8" s="304" t="s">
        <v>57</v>
      </c>
      <c r="J8" s="301">
        <v>0</v>
      </c>
      <c r="K8" s="305" t="s">
        <v>6</v>
      </c>
      <c r="L8" s="300" t="str">
        <f t="shared" si="1"/>
        <v/>
      </c>
      <c r="N8" s="306">
        <f t="shared" si="6"/>
        <v>0</v>
      </c>
      <c r="O8" s="289" t="s">
        <v>36</v>
      </c>
      <c r="P8" s="306">
        <f t="shared" si="7"/>
        <v>0</v>
      </c>
      <c r="R8" s="308" t="str">
        <f t="shared" si="2"/>
        <v/>
      </c>
      <c r="S8" s="289" t="s">
        <v>36</v>
      </c>
      <c r="T8" s="308" t="str">
        <f t="shared" si="3"/>
        <v/>
      </c>
      <c r="U8" s="309" t="s">
        <v>57</v>
      </c>
      <c r="V8" s="301">
        <v>0</v>
      </c>
      <c r="W8" s="288" t="s">
        <v>6</v>
      </c>
      <c r="X8" s="300" t="str">
        <f t="shared" si="4"/>
        <v/>
      </c>
      <c r="Z8" s="300" t="str">
        <f t="shared" si="5"/>
        <v/>
      </c>
      <c r="AB8" s="312"/>
    </row>
    <row r="9" spans="2:28">
      <c r="B9" s="293">
        <v>4</v>
      </c>
      <c r="C9" s="294" t="s">
        <v>62</v>
      </c>
      <c r="D9" s="298" t="str">
        <f t="shared" si="0"/>
        <v>d</v>
      </c>
      <c r="E9" s="293" t="s">
        <v>35</v>
      </c>
      <c r="F9" s="301"/>
      <c r="G9" s="293" t="s">
        <v>36</v>
      </c>
      <c r="H9" s="301"/>
      <c r="I9" s="304" t="s">
        <v>57</v>
      </c>
      <c r="J9" s="301">
        <v>0</v>
      </c>
      <c r="K9" s="305" t="s">
        <v>6</v>
      </c>
      <c r="L9" s="300" t="str">
        <f t="shared" si="1"/>
        <v/>
      </c>
      <c r="N9" s="306">
        <f t="shared" si="6"/>
        <v>0</v>
      </c>
      <c r="O9" s="289" t="s">
        <v>36</v>
      </c>
      <c r="P9" s="306">
        <f t="shared" si="7"/>
        <v>0</v>
      </c>
      <c r="R9" s="308" t="str">
        <f t="shared" si="2"/>
        <v/>
      </c>
      <c r="S9" s="289" t="s">
        <v>36</v>
      </c>
      <c r="T9" s="308" t="str">
        <f t="shared" si="3"/>
        <v/>
      </c>
      <c r="U9" s="309" t="s">
        <v>57</v>
      </c>
      <c r="V9" s="301">
        <v>0</v>
      </c>
      <c r="W9" s="288" t="s">
        <v>6</v>
      </c>
      <c r="X9" s="300" t="str">
        <f t="shared" si="4"/>
        <v/>
      </c>
      <c r="Z9" s="300" t="str">
        <f t="shared" si="5"/>
        <v/>
      </c>
      <c r="AB9" s="312"/>
    </row>
    <row r="10" spans="2:28">
      <c r="B10" s="293">
        <v>5</v>
      </c>
      <c r="C10" s="294" t="s">
        <v>64</v>
      </c>
      <c r="D10" s="298" t="str">
        <f t="shared" si="0"/>
        <v>e</v>
      </c>
      <c r="E10" s="293" t="s">
        <v>35</v>
      </c>
      <c r="F10" s="301"/>
      <c r="G10" s="293" t="s">
        <v>36</v>
      </c>
      <c r="H10" s="301"/>
      <c r="I10" s="304" t="s">
        <v>57</v>
      </c>
      <c r="J10" s="301">
        <v>0</v>
      </c>
      <c r="K10" s="305" t="s">
        <v>6</v>
      </c>
      <c r="L10" s="300" t="str">
        <f t="shared" si="1"/>
        <v/>
      </c>
      <c r="N10" s="306">
        <f t="shared" si="6"/>
        <v>0</v>
      </c>
      <c r="O10" s="289" t="s">
        <v>36</v>
      </c>
      <c r="P10" s="306">
        <f t="shared" si="7"/>
        <v>0</v>
      </c>
      <c r="R10" s="308" t="str">
        <f t="shared" si="2"/>
        <v/>
      </c>
      <c r="S10" s="289" t="s">
        <v>36</v>
      </c>
      <c r="T10" s="308" t="str">
        <f t="shared" si="3"/>
        <v/>
      </c>
      <c r="U10" s="309" t="s">
        <v>57</v>
      </c>
      <c r="V10" s="301">
        <v>0</v>
      </c>
      <c r="W10" s="288" t="s">
        <v>6</v>
      </c>
      <c r="X10" s="300" t="str">
        <f t="shared" si="4"/>
        <v/>
      </c>
      <c r="Z10" s="300" t="str">
        <f t="shared" si="5"/>
        <v/>
      </c>
      <c r="AB10" s="312"/>
    </row>
    <row r="11" spans="2:28">
      <c r="B11" s="293">
        <v>6</v>
      </c>
      <c r="C11" s="294" t="s">
        <v>65</v>
      </c>
      <c r="D11" s="298" t="str">
        <f t="shared" si="0"/>
        <v>f</v>
      </c>
      <c r="E11" s="293" t="s">
        <v>35</v>
      </c>
      <c r="F11" s="301"/>
      <c r="G11" s="293" t="s">
        <v>36</v>
      </c>
      <c r="H11" s="301"/>
      <c r="I11" s="304" t="s">
        <v>57</v>
      </c>
      <c r="J11" s="301">
        <v>0</v>
      </c>
      <c r="K11" s="305" t="s">
        <v>6</v>
      </c>
      <c r="L11" s="300" t="str">
        <f t="shared" si="1"/>
        <v/>
      </c>
      <c r="N11" s="306">
        <f t="shared" si="6"/>
        <v>0</v>
      </c>
      <c r="O11" s="289" t="s">
        <v>36</v>
      </c>
      <c r="P11" s="306">
        <f t="shared" si="7"/>
        <v>0</v>
      </c>
      <c r="R11" s="308" t="str">
        <f t="shared" si="2"/>
        <v/>
      </c>
      <c r="S11" s="289" t="s">
        <v>36</v>
      </c>
      <c r="T11" s="308" t="str">
        <f t="shared" si="3"/>
        <v/>
      </c>
      <c r="U11" s="309" t="s">
        <v>57</v>
      </c>
      <c r="V11" s="301">
        <v>0</v>
      </c>
      <c r="W11" s="288" t="s">
        <v>6</v>
      </c>
      <c r="X11" s="300" t="str">
        <f t="shared" si="4"/>
        <v/>
      </c>
      <c r="Z11" s="300" t="str">
        <f t="shared" si="5"/>
        <v/>
      </c>
      <c r="AB11" s="312"/>
    </row>
    <row r="12" spans="2:28">
      <c r="B12" s="293">
        <v>7</v>
      </c>
      <c r="C12" s="294" t="s">
        <v>56</v>
      </c>
      <c r="D12" s="298" t="str">
        <f t="shared" si="0"/>
        <v>g</v>
      </c>
      <c r="E12" s="293" t="s">
        <v>35</v>
      </c>
      <c r="F12" s="301"/>
      <c r="G12" s="293" t="s">
        <v>36</v>
      </c>
      <c r="H12" s="301"/>
      <c r="I12" s="304" t="s">
        <v>57</v>
      </c>
      <c r="J12" s="301">
        <v>0</v>
      </c>
      <c r="K12" s="305" t="s">
        <v>6</v>
      </c>
      <c r="L12" s="300" t="str">
        <f t="shared" si="1"/>
        <v/>
      </c>
      <c r="N12" s="306">
        <f t="shared" si="6"/>
        <v>0</v>
      </c>
      <c r="O12" s="289" t="s">
        <v>36</v>
      </c>
      <c r="P12" s="306">
        <f t="shared" si="7"/>
        <v>0</v>
      </c>
      <c r="R12" s="308" t="str">
        <f t="shared" si="2"/>
        <v/>
      </c>
      <c r="S12" s="289" t="s">
        <v>36</v>
      </c>
      <c r="T12" s="308" t="str">
        <f t="shared" si="3"/>
        <v/>
      </c>
      <c r="U12" s="309" t="s">
        <v>57</v>
      </c>
      <c r="V12" s="301">
        <v>0</v>
      </c>
      <c r="W12" s="288" t="s">
        <v>6</v>
      </c>
      <c r="X12" s="300" t="str">
        <f t="shared" si="4"/>
        <v/>
      </c>
      <c r="Z12" s="300" t="str">
        <f t="shared" si="5"/>
        <v/>
      </c>
      <c r="AB12" s="312"/>
    </row>
    <row r="13" spans="2:28">
      <c r="B13" s="293">
        <v>8</v>
      </c>
      <c r="C13" s="294" t="s">
        <v>54</v>
      </c>
      <c r="D13" s="298" t="str">
        <f t="shared" si="0"/>
        <v>h</v>
      </c>
      <c r="E13" s="293" t="s">
        <v>35</v>
      </c>
      <c r="F13" s="301"/>
      <c r="G13" s="293" t="s">
        <v>36</v>
      </c>
      <c r="H13" s="301"/>
      <c r="I13" s="304" t="s">
        <v>57</v>
      </c>
      <c r="J13" s="301">
        <v>0</v>
      </c>
      <c r="K13" s="305" t="s">
        <v>6</v>
      </c>
      <c r="L13" s="300" t="str">
        <f t="shared" si="1"/>
        <v/>
      </c>
      <c r="N13" s="306">
        <f t="shared" si="6"/>
        <v>0</v>
      </c>
      <c r="O13" s="289" t="s">
        <v>36</v>
      </c>
      <c r="P13" s="306">
        <f t="shared" si="7"/>
        <v>0</v>
      </c>
      <c r="R13" s="308" t="str">
        <f t="shared" si="2"/>
        <v/>
      </c>
      <c r="S13" s="289" t="s">
        <v>36</v>
      </c>
      <c r="T13" s="308" t="str">
        <f t="shared" si="3"/>
        <v/>
      </c>
      <c r="U13" s="309" t="s">
        <v>57</v>
      </c>
      <c r="V13" s="301">
        <v>0</v>
      </c>
      <c r="W13" s="288" t="s">
        <v>6</v>
      </c>
      <c r="X13" s="300" t="str">
        <f t="shared" si="4"/>
        <v/>
      </c>
      <c r="Z13" s="300" t="str">
        <f t="shared" si="5"/>
        <v/>
      </c>
      <c r="AB13" s="312"/>
    </row>
    <row r="14" spans="2:28">
      <c r="B14" s="293">
        <v>9</v>
      </c>
      <c r="C14" s="294" t="s">
        <v>67</v>
      </c>
      <c r="D14" s="298" t="str">
        <f t="shared" si="0"/>
        <v>i</v>
      </c>
      <c r="E14" s="293" t="s">
        <v>35</v>
      </c>
      <c r="F14" s="301"/>
      <c r="G14" s="293" t="s">
        <v>36</v>
      </c>
      <c r="H14" s="301"/>
      <c r="I14" s="304" t="s">
        <v>57</v>
      </c>
      <c r="J14" s="301">
        <v>0</v>
      </c>
      <c r="K14" s="305" t="s">
        <v>6</v>
      </c>
      <c r="L14" s="300" t="str">
        <f t="shared" si="1"/>
        <v/>
      </c>
      <c r="N14" s="306">
        <f t="shared" si="6"/>
        <v>0</v>
      </c>
      <c r="O14" s="289" t="s">
        <v>36</v>
      </c>
      <c r="P14" s="306">
        <f t="shared" si="7"/>
        <v>0</v>
      </c>
      <c r="R14" s="308" t="str">
        <f t="shared" si="2"/>
        <v/>
      </c>
      <c r="S14" s="289" t="s">
        <v>36</v>
      </c>
      <c r="T14" s="308" t="str">
        <f t="shared" si="3"/>
        <v/>
      </c>
      <c r="U14" s="309" t="s">
        <v>57</v>
      </c>
      <c r="V14" s="301">
        <v>0</v>
      </c>
      <c r="W14" s="288" t="s">
        <v>6</v>
      </c>
      <c r="X14" s="300" t="str">
        <f t="shared" si="4"/>
        <v/>
      </c>
      <c r="Z14" s="300" t="str">
        <f t="shared" si="5"/>
        <v/>
      </c>
      <c r="AB14" s="312"/>
    </row>
    <row r="15" spans="2:28">
      <c r="B15" s="293">
        <v>10</v>
      </c>
      <c r="C15" s="294" t="s">
        <v>60</v>
      </c>
      <c r="D15" s="298" t="str">
        <f t="shared" si="0"/>
        <v>j</v>
      </c>
      <c r="E15" s="293" t="s">
        <v>35</v>
      </c>
      <c r="F15" s="301"/>
      <c r="G15" s="293" t="s">
        <v>36</v>
      </c>
      <c r="H15" s="301"/>
      <c r="I15" s="304" t="s">
        <v>57</v>
      </c>
      <c r="J15" s="301">
        <v>0</v>
      </c>
      <c r="K15" s="305" t="s">
        <v>6</v>
      </c>
      <c r="L15" s="300" t="str">
        <f t="shared" si="1"/>
        <v/>
      </c>
      <c r="N15" s="306">
        <f t="shared" si="6"/>
        <v>0</v>
      </c>
      <c r="O15" s="289" t="s">
        <v>36</v>
      </c>
      <c r="P15" s="306">
        <f t="shared" si="7"/>
        <v>0</v>
      </c>
      <c r="R15" s="308" t="str">
        <f t="shared" si="2"/>
        <v/>
      </c>
      <c r="S15" s="289" t="s">
        <v>36</v>
      </c>
      <c r="T15" s="308" t="str">
        <f t="shared" si="3"/>
        <v/>
      </c>
      <c r="U15" s="309" t="s">
        <v>57</v>
      </c>
      <c r="V15" s="301">
        <v>0</v>
      </c>
      <c r="W15" s="288" t="s">
        <v>6</v>
      </c>
      <c r="X15" s="300" t="str">
        <f t="shared" si="4"/>
        <v/>
      </c>
      <c r="Z15" s="300" t="str">
        <f t="shared" si="5"/>
        <v/>
      </c>
      <c r="AB15" s="312"/>
    </row>
    <row r="16" spans="2:28">
      <c r="B16" s="293">
        <v>11</v>
      </c>
      <c r="C16" s="294" t="s">
        <v>71</v>
      </c>
      <c r="D16" s="298" t="str">
        <f t="shared" si="0"/>
        <v>k</v>
      </c>
      <c r="E16" s="293" t="s">
        <v>35</v>
      </c>
      <c r="F16" s="301"/>
      <c r="G16" s="293" t="s">
        <v>36</v>
      </c>
      <c r="H16" s="301"/>
      <c r="I16" s="304" t="s">
        <v>57</v>
      </c>
      <c r="J16" s="301">
        <v>0</v>
      </c>
      <c r="K16" s="305" t="s">
        <v>6</v>
      </c>
      <c r="L16" s="300" t="str">
        <f t="shared" si="1"/>
        <v/>
      </c>
      <c r="N16" s="306">
        <f t="shared" si="6"/>
        <v>0</v>
      </c>
      <c r="O16" s="289" t="s">
        <v>36</v>
      </c>
      <c r="P16" s="306">
        <f t="shared" si="7"/>
        <v>0</v>
      </c>
      <c r="R16" s="308" t="str">
        <f t="shared" si="2"/>
        <v/>
      </c>
      <c r="S16" s="289" t="s">
        <v>36</v>
      </c>
      <c r="T16" s="308" t="str">
        <f t="shared" si="3"/>
        <v/>
      </c>
      <c r="U16" s="309" t="s">
        <v>57</v>
      </c>
      <c r="V16" s="301">
        <v>0</v>
      </c>
      <c r="W16" s="288" t="s">
        <v>6</v>
      </c>
      <c r="X16" s="300" t="str">
        <f t="shared" si="4"/>
        <v/>
      </c>
      <c r="Z16" s="300" t="str">
        <f t="shared" si="5"/>
        <v/>
      </c>
      <c r="AB16" s="312"/>
    </row>
    <row r="17" spans="2:28">
      <c r="B17" s="293">
        <v>12</v>
      </c>
      <c r="C17" s="294" t="s">
        <v>7</v>
      </c>
      <c r="D17" s="298" t="str">
        <f t="shared" si="0"/>
        <v>l</v>
      </c>
      <c r="E17" s="293" t="s">
        <v>35</v>
      </c>
      <c r="F17" s="301"/>
      <c r="G17" s="293" t="s">
        <v>36</v>
      </c>
      <c r="H17" s="301"/>
      <c r="I17" s="304" t="s">
        <v>57</v>
      </c>
      <c r="J17" s="301">
        <v>0</v>
      </c>
      <c r="K17" s="305" t="s">
        <v>6</v>
      </c>
      <c r="L17" s="300" t="str">
        <f t="shared" si="1"/>
        <v/>
      </c>
      <c r="N17" s="306">
        <f t="shared" si="6"/>
        <v>0</v>
      </c>
      <c r="O17" s="289" t="s">
        <v>36</v>
      </c>
      <c r="P17" s="306">
        <f t="shared" si="7"/>
        <v>0</v>
      </c>
      <c r="R17" s="308" t="str">
        <f t="shared" si="2"/>
        <v/>
      </c>
      <c r="S17" s="289" t="s">
        <v>36</v>
      </c>
      <c r="T17" s="308" t="str">
        <f t="shared" si="3"/>
        <v/>
      </c>
      <c r="U17" s="309" t="s">
        <v>57</v>
      </c>
      <c r="V17" s="301">
        <v>0</v>
      </c>
      <c r="W17" s="288" t="s">
        <v>6</v>
      </c>
      <c r="X17" s="300" t="str">
        <f t="shared" si="4"/>
        <v/>
      </c>
      <c r="Z17" s="300" t="str">
        <f t="shared" si="5"/>
        <v/>
      </c>
      <c r="AB17" s="312"/>
    </row>
    <row r="18" spans="2:28">
      <c r="B18" s="293">
        <v>13</v>
      </c>
      <c r="C18" s="294" t="s">
        <v>72</v>
      </c>
      <c r="D18" s="298" t="str">
        <f t="shared" si="0"/>
        <v>m</v>
      </c>
      <c r="E18" s="293" t="s">
        <v>35</v>
      </c>
      <c r="F18" s="301"/>
      <c r="G18" s="293" t="s">
        <v>36</v>
      </c>
      <c r="H18" s="301"/>
      <c r="I18" s="304" t="s">
        <v>57</v>
      </c>
      <c r="J18" s="301">
        <v>0</v>
      </c>
      <c r="K18" s="305" t="s">
        <v>6</v>
      </c>
      <c r="L18" s="300" t="str">
        <f t="shared" si="1"/>
        <v/>
      </c>
      <c r="N18" s="306">
        <f t="shared" si="6"/>
        <v>0</v>
      </c>
      <c r="O18" s="289" t="s">
        <v>36</v>
      </c>
      <c r="P18" s="306">
        <f t="shared" si="7"/>
        <v>0</v>
      </c>
      <c r="R18" s="308" t="str">
        <f t="shared" si="2"/>
        <v/>
      </c>
      <c r="S18" s="289" t="s">
        <v>36</v>
      </c>
      <c r="T18" s="308" t="str">
        <f t="shared" si="3"/>
        <v/>
      </c>
      <c r="U18" s="309" t="s">
        <v>57</v>
      </c>
      <c r="V18" s="301">
        <v>0</v>
      </c>
      <c r="W18" s="288" t="s">
        <v>6</v>
      </c>
      <c r="X18" s="300" t="str">
        <f t="shared" si="4"/>
        <v/>
      </c>
      <c r="Z18" s="300" t="str">
        <f t="shared" si="5"/>
        <v/>
      </c>
      <c r="AB18" s="312"/>
    </row>
    <row r="19" spans="2:28">
      <c r="B19" s="293">
        <v>14</v>
      </c>
      <c r="C19" s="294" t="s">
        <v>68</v>
      </c>
      <c r="D19" s="298" t="str">
        <f t="shared" si="0"/>
        <v>n</v>
      </c>
      <c r="E19" s="293" t="s">
        <v>35</v>
      </c>
      <c r="F19" s="301"/>
      <c r="G19" s="293" t="s">
        <v>36</v>
      </c>
      <c r="H19" s="301"/>
      <c r="I19" s="304" t="s">
        <v>57</v>
      </c>
      <c r="J19" s="301">
        <v>0</v>
      </c>
      <c r="K19" s="305" t="s">
        <v>6</v>
      </c>
      <c r="L19" s="300" t="str">
        <f t="shared" si="1"/>
        <v/>
      </c>
      <c r="N19" s="306">
        <f t="shared" si="6"/>
        <v>0</v>
      </c>
      <c r="O19" s="289" t="s">
        <v>36</v>
      </c>
      <c r="P19" s="306">
        <f t="shared" si="7"/>
        <v>0</v>
      </c>
      <c r="R19" s="308" t="str">
        <f t="shared" si="2"/>
        <v/>
      </c>
      <c r="S19" s="289" t="s">
        <v>36</v>
      </c>
      <c r="T19" s="308" t="str">
        <f t="shared" si="3"/>
        <v/>
      </c>
      <c r="U19" s="309" t="s">
        <v>57</v>
      </c>
      <c r="V19" s="301">
        <v>0</v>
      </c>
      <c r="W19" s="288" t="s">
        <v>6</v>
      </c>
      <c r="X19" s="300" t="str">
        <f t="shared" si="4"/>
        <v/>
      </c>
      <c r="Z19" s="300" t="str">
        <f t="shared" si="5"/>
        <v/>
      </c>
      <c r="AB19" s="312"/>
    </row>
    <row r="20" spans="2:28">
      <c r="B20" s="293">
        <v>15</v>
      </c>
      <c r="C20" s="294" t="s">
        <v>73</v>
      </c>
      <c r="D20" s="298" t="str">
        <f t="shared" si="0"/>
        <v>o</v>
      </c>
      <c r="E20" s="293" t="s">
        <v>35</v>
      </c>
      <c r="F20" s="301"/>
      <c r="G20" s="293" t="s">
        <v>36</v>
      </c>
      <c r="H20" s="301"/>
      <c r="I20" s="304" t="s">
        <v>57</v>
      </c>
      <c r="J20" s="301">
        <v>0</v>
      </c>
      <c r="K20" s="305" t="s">
        <v>6</v>
      </c>
      <c r="L20" s="300" t="str">
        <f t="shared" si="1"/>
        <v/>
      </c>
      <c r="N20" s="306">
        <f t="shared" si="6"/>
        <v>0</v>
      </c>
      <c r="O20" s="289" t="s">
        <v>36</v>
      </c>
      <c r="P20" s="306">
        <f t="shared" si="7"/>
        <v>0</v>
      </c>
      <c r="R20" s="308" t="str">
        <f t="shared" si="2"/>
        <v/>
      </c>
      <c r="S20" s="289" t="s">
        <v>36</v>
      </c>
      <c r="T20" s="308" t="str">
        <f t="shared" si="3"/>
        <v/>
      </c>
      <c r="U20" s="309" t="s">
        <v>57</v>
      </c>
      <c r="V20" s="301">
        <v>0</v>
      </c>
      <c r="W20" s="288" t="s">
        <v>6</v>
      </c>
      <c r="X20" s="300" t="str">
        <f t="shared" si="4"/>
        <v/>
      </c>
      <c r="Z20" s="300" t="str">
        <f t="shared" si="5"/>
        <v/>
      </c>
      <c r="AB20" s="312"/>
    </row>
    <row r="21" spans="2:28">
      <c r="B21" s="293">
        <v>16</v>
      </c>
      <c r="C21" s="294" t="s">
        <v>75</v>
      </c>
      <c r="D21" s="298" t="str">
        <f t="shared" si="0"/>
        <v>p</v>
      </c>
      <c r="E21" s="293" t="s">
        <v>35</v>
      </c>
      <c r="F21" s="301"/>
      <c r="G21" s="293" t="s">
        <v>36</v>
      </c>
      <c r="H21" s="301"/>
      <c r="I21" s="304" t="s">
        <v>57</v>
      </c>
      <c r="J21" s="301">
        <v>0</v>
      </c>
      <c r="K21" s="305" t="s">
        <v>6</v>
      </c>
      <c r="L21" s="300" t="str">
        <f t="shared" si="1"/>
        <v/>
      </c>
      <c r="N21" s="306">
        <f t="shared" si="6"/>
        <v>0</v>
      </c>
      <c r="O21" s="289" t="s">
        <v>36</v>
      </c>
      <c r="P21" s="306">
        <f t="shared" si="7"/>
        <v>0</v>
      </c>
      <c r="R21" s="308" t="str">
        <f t="shared" si="2"/>
        <v/>
      </c>
      <c r="S21" s="289" t="s">
        <v>36</v>
      </c>
      <c r="T21" s="308" t="str">
        <f t="shared" si="3"/>
        <v/>
      </c>
      <c r="U21" s="309" t="s">
        <v>57</v>
      </c>
      <c r="V21" s="301">
        <v>0</v>
      </c>
      <c r="W21" s="288" t="s">
        <v>6</v>
      </c>
      <c r="X21" s="300" t="str">
        <f t="shared" si="4"/>
        <v/>
      </c>
      <c r="Z21" s="300" t="str">
        <f t="shared" si="5"/>
        <v/>
      </c>
      <c r="AB21" s="312"/>
    </row>
    <row r="22" spans="2:28">
      <c r="B22" s="293">
        <v>17</v>
      </c>
      <c r="C22" s="294" t="s">
        <v>21</v>
      </c>
      <c r="D22" s="298" t="str">
        <f t="shared" si="0"/>
        <v>q</v>
      </c>
      <c r="E22" s="293" t="s">
        <v>35</v>
      </c>
      <c r="F22" s="301"/>
      <c r="G22" s="293" t="s">
        <v>36</v>
      </c>
      <c r="H22" s="301"/>
      <c r="I22" s="304" t="s">
        <v>57</v>
      </c>
      <c r="J22" s="301">
        <v>0</v>
      </c>
      <c r="K22" s="305" t="s">
        <v>6</v>
      </c>
      <c r="L22" s="300" t="str">
        <f t="shared" si="1"/>
        <v/>
      </c>
      <c r="N22" s="306">
        <f t="shared" si="6"/>
        <v>0</v>
      </c>
      <c r="O22" s="289" t="s">
        <v>36</v>
      </c>
      <c r="P22" s="306">
        <f t="shared" si="7"/>
        <v>0</v>
      </c>
      <c r="R22" s="308" t="str">
        <f t="shared" si="2"/>
        <v/>
      </c>
      <c r="S22" s="289" t="s">
        <v>36</v>
      </c>
      <c r="T22" s="308" t="str">
        <f t="shared" si="3"/>
        <v/>
      </c>
      <c r="U22" s="309" t="s">
        <v>57</v>
      </c>
      <c r="V22" s="301">
        <v>0</v>
      </c>
      <c r="W22" s="288" t="s">
        <v>6</v>
      </c>
      <c r="X22" s="300" t="str">
        <f t="shared" si="4"/>
        <v/>
      </c>
      <c r="Z22" s="300" t="str">
        <f t="shared" si="5"/>
        <v/>
      </c>
      <c r="AB22" s="312"/>
    </row>
    <row r="23" spans="2:28">
      <c r="B23" s="293">
        <v>18</v>
      </c>
      <c r="C23" s="294" t="s">
        <v>4</v>
      </c>
      <c r="D23" s="298" t="str">
        <f t="shared" si="0"/>
        <v>r</v>
      </c>
      <c r="E23" s="293" t="s">
        <v>35</v>
      </c>
      <c r="F23" s="302"/>
      <c r="G23" s="293" t="s">
        <v>36</v>
      </c>
      <c r="H23" s="302"/>
      <c r="I23" s="304" t="s">
        <v>57</v>
      </c>
      <c r="J23" s="302"/>
      <c r="K23" s="305" t="s">
        <v>6</v>
      </c>
      <c r="L23" s="294">
        <v>1</v>
      </c>
      <c r="N23" s="307"/>
      <c r="O23" s="293" t="s">
        <v>36</v>
      </c>
      <c r="P23" s="307"/>
      <c r="Q23" s="305"/>
      <c r="R23" s="307"/>
      <c r="S23" s="293" t="s">
        <v>36</v>
      </c>
      <c r="T23" s="307"/>
      <c r="U23" s="304" t="s">
        <v>57</v>
      </c>
      <c r="V23" s="302"/>
      <c r="W23" s="305" t="s">
        <v>6</v>
      </c>
      <c r="X23" s="294">
        <v>1</v>
      </c>
      <c r="Y23" s="305"/>
      <c r="Z23" s="294" t="s">
        <v>0</v>
      </c>
      <c r="AB23" s="312"/>
    </row>
    <row r="24" spans="2:28">
      <c r="B24" s="293">
        <v>19</v>
      </c>
      <c r="C24" s="294" t="s">
        <v>59</v>
      </c>
      <c r="D24" s="298" t="str">
        <f t="shared" si="0"/>
        <v>s</v>
      </c>
      <c r="E24" s="293" t="s">
        <v>35</v>
      </c>
      <c r="F24" s="302"/>
      <c r="G24" s="293" t="s">
        <v>36</v>
      </c>
      <c r="H24" s="302"/>
      <c r="I24" s="304" t="s">
        <v>57</v>
      </c>
      <c r="J24" s="302"/>
      <c r="K24" s="305" t="s">
        <v>6</v>
      </c>
      <c r="L24" s="294">
        <v>2</v>
      </c>
      <c r="N24" s="307"/>
      <c r="O24" s="293" t="s">
        <v>36</v>
      </c>
      <c r="P24" s="307"/>
      <c r="Q24" s="305"/>
      <c r="R24" s="307"/>
      <c r="S24" s="293" t="s">
        <v>36</v>
      </c>
      <c r="T24" s="307"/>
      <c r="U24" s="304" t="s">
        <v>57</v>
      </c>
      <c r="V24" s="302"/>
      <c r="W24" s="305" t="s">
        <v>6</v>
      </c>
      <c r="X24" s="294">
        <v>2</v>
      </c>
      <c r="Y24" s="305"/>
      <c r="Z24" s="294" t="s">
        <v>0</v>
      </c>
      <c r="AB24" s="312"/>
    </row>
    <row r="25" spans="2:28">
      <c r="B25" s="293">
        <v>20</v>
      </c>
      <c r="C25" s="294" t="s">
        <v>76</v>
      </c>
      <c r="D25" s="298" t="str">
        <f t="shared" si="0"/>
        <v>t</v>
      </c>
      <c r="E25" s="293" t="s">
        <v>35</v>
      </c>
      <c r="F25" s="302"/>
      <c r="G25" s="293" t="s">
        <v>36</v>
      </c>
      <c r="H25" s="302"/>
      <c r="I25" s="304" t="s">
        <v>57</v>
      </c>
      <c r="J25" s="302"/>
      <c r="K25" s="305" t="s">
        <v>6</v>
      </c>
      <c r="L25" s="294">
        <v>3</v>
      </c>
      <c r="N25" s="307"/>
      <c r="O25" s="293" t="s">
        <v>36</v>
      </c>
      <c r="P25" s="307"/>
      <c r="Q25" s="305"/>
      <c r="R25" s="307"/>
      <c r="S25" s="293" t="s">
        <v>36</v>
      </c>
      <c r="T25" s="307"/>
      <c r="U25" s="304" t="s">
        <v>57</v>
      </c>
      <c r="V25" s="302"/>
      <c r="W25" s="305" t="s">
        <v>6</v>
      </c>
      <c r="X25" s="294">
        <v>3</v>
      </c>
      <c r="Y25" s="305"/>
      <c r="Z25" s="294" t="s">
        <v>0</v>
      </c>
      <c r="AB25" s="312"/>
    </row>
    <row r="26" spans="2:28">
      <c r="B26" s="293">
        <v>21</v>
      </c>
      <c r="C26" s="294" t="s">
        <v>22</v>
      </c>
      <c r="D26" s="298" t="str">
        <f t="shared" si="0"/>
        <v>u</v>
      </c>
      <c r="E26" s="293" t="s">
        <v>35</v>
      </c>
      <c r="F26" s="302"/>
      <c r="G26" s="293" t="s">
        <v>36</v>
      </c>
      <c r="H26" s="302"/>
      <c r="I26" s="304" t="s">
        <v>57</v>
      </c>
      <c r="J26" s="302"/>
      <c r="K26" s="305" t="s">
        <v>6</v>
      </c>
      <c r="L26" s="294">
        <v>4</v>
      </c>
      <c r="N26" s="307"/>
      <c r="O26" s="293" t="s">
        <v>36</v>
      </c>
      <c r="P26" s="307"/>
      <c r="Q26" s="305"/>
      <c r="R26" s="307"/>
      <c r="S26" s="293" t="s">
        <v>36</v>
      </c>
      <c r="T26" s="307"/>
      <c r="U26" s="304" t="s">
        <v>57</v>
      </c>
      <c r="V26" s="302"/>
      <c r="W26" s="305" t="s">
        <v>6</v>
      </c>
      <c r="X26" s="294">
        <v>4</v>
      </c>
      <c r="Y26" s="305"/>
      <c r="Z26" s="294" t="s">
        <v>0</v>
      </c>
      <c r="AB26" s="312"/>
    </row>
    <row r="27" spans="2:28">
      <c r="B27" s="293">
        <v>22</v>
      </c>
      <c r="C27" s="294" t="s">
        <v>40</v>
      </c>
      <c r="D27" s="298" t="str">
        <f t="shared" si="0"/>
        <v>v</v>
      </c>
      <c r="E27" s="293" t="s">
        <v>35</v>
      </c>
      <c r="F27" s="302"/>
      <c r="G27" s="293" t="s">
        <v>36</v>
      </c>
      <c r="H27" s="302"/>
      <c r="I27" s="304" t="s">
        <v>57</v>
      </c>
      <c r="J27" s="302"/>
      <c r="K27" s="305" t="s">
        <v>6</v>
      </c>
      <c r="L27" s="294">
        <v>5</v>
      </c>
      <c r="N27" s="307"/>
      <c r="O27" s="293" t="s">
        <v>36</v>
      </c>
      <c r="P27" s="307"/>
      <c r="Q27" s="305"/>
      <c r="R27" s="307"/>
      <c r="S27" s="293" t="s">
        <v>36</v>
      </c>
      <c r="T27" s="307"/>
      <c r="U27" s="304" t="s">
        <v>57</v>
      </c>
      <c r="V27" s="302"/>
      <c r="W27" s="305" t="s">
        <v>6</v>
      </c>
      <c r="X27" s="294">
        <v>5</v>
      </c>
      <c r="Y27" s="305"/>
      <c r="Z27" s="294" t="s">
        <v>0</v>
      </c>
      <c r="AB27" s="312"/>
    </row>
    <row r="28" spans="2:28">
      <c r="B28" s="293">
        <v>23</v>
      </c>
      <c r="C28" s="294" t="s">
        <v>69</v>
      </c>
      <c r="D28" s="298" t="str">
        <f t="shared" si="0"/>
        <v>w</v>
      </c>
      <c r="E28" s="293" t="s">
        <v>35</v>
      </c>
      <c r="F28" s="302"/>
      <c r="G28" s="293" t="s">
        <v>36</v>
      </c>
      <c r="H28" s="302"/>
      <c r="I28" s="304" t="s">
        <v>57</v>
      </c>
      <c r="J28" s="302"/>
      <c r="K28" s="305" t="s">
        <v>6</v>
      </c>
      <c r="L28" s="294">
        <v>6</v>
      </c>
      <c r="N28" s="307"/>
      <c r="O28" s="293" t="s">
        <v>36</v>
      </c>
      <c r="P28" s="307"/>
      <c r="Q28" s="305"/>
      <c r="R28" s="307"/>
      <c r="S28" s="293" t="s">
        <v>36</v>
      </c>
      <c r="T28" s="307"/>
      <c r="U28" s="304" t="s">
        <v>57</v>
      </c>
      <c r="V28" s="302"/>
      <c r="W28" s="305" t="s">
        <v>6</v>
      </c>
      <c r="X28" s="294">
        <v>6</v>
      </c>
      <c r="Y28" s="305"/>
      <c r="Z28" s="294" t="s">
        <v>0</v>
      </c>
      <c r="AB28" s="312"/>
    </row>
    <row r="29" spans="2:28">
      <c r="B29" s="293">
        <v>24</v>
      </c>
      <c r="C29" s="294" t="s">
        <v>28</v>
      </c>
      <c r="D29" s="298" t="str">
        <f t="shared" si="0"/>
        <v>x</v>
      </c>
      <c r="E29" s="293" t="s">
        <v>35</v>
      </c>
      <c r="F29" s="302"/>
      <c r="G29" s="293" t="s">
        <v>36</v>
      </c>
      <c r="H29" s="302"/>
      <c r="I29" s="304" t="s">
        <v>57</v>
      </c>
      <c r="J29" s="302"/>
      <c r="K29" s="305" t="s">
        <v>6</v>
      </c>
      <c r="L29" s="294">
        <v>7</v>
      </c>
      <c r="N29" s="307"/>
      <c r="O29" s="293" t="s">
        <v>36</v>
      </c>
      <c r="P29" s="307"/>
      <c r="Q29" s="305"/>
      <c r="R29" s="307"/>
      <c r="S29" s="293" t="s">
        <v>36</v>
      </c>
      <c r="T29" s="307"/>
      <c r="U29" s="304" t="s">
        <v>57</v>
      </c>
      <c r="V29" s="302"/>
      <c r="W29" s="305" t="s">
        <v>6</v>
      </c>
      <c r="X29" s="294">
        <v>7</v>
      </c>
      <c r="Y29" s="305"/>
      <c r="Z29" s="294" t="s">
        <v>0</v>
      </c>
      <c r="AB29" s="312"/>
    </row>
    <row r="30" spans="2:28">
      <c r="B30" s="293">
        <v>25</v>
      </c>
      <c r="C30" s="294" t="s">
        <v>45</v>
      </c>
      <c r="D30" s="298" t="str">
        <f t="shared" si="0"/>
        <v>y</v>
      </c>
      <c r="E30" s="293" t="s">
        <v>35</v>
      </c>
      <c r="F30" s="302"/>
      <c r="G30" s="293" t="s">
        <v>36</v>
      </c>
      <c r="H30" s="302"/>
      <c r="I30" s="304" t="s">
        <v>57</v>
      </c>
      <c r="J30" s="302"/>
      <c r="K30" s="305" t="s">
        <v>6</v>
      </c>
      <c r="L30" s="294">
        <v>8</v>
      </c>
      <c r="N30" s="307"/>
      <c r="O30" s="293" t="s">
        <v>36</v>
      </c>
      <c r="P30" s="307"/>
      <c r="Q30" s="305"/>
      <c r="R30" s="307"/>
      <c r="S30" s="293" t="s">
        <v>36</v>
      </c>
      <c r="T30" s="307"/>
      <c r="U30" s="304" t="s">
        <v>57</v>
      </c>
      <c r="V30" s="302"/>
      <c r="W30" s="305" t="s">
        <v>6</v>
      </c>
      <c r="X30" s="294">
        <v>8</v>
      </c>
      <c r="Y30" s="305"/>
      <c r="Z30" s="294" t="s">
        <v>0</v>
      </c>
      <c r="AB30" s="312"/>
    </row>
    <row r="31" spans="2:28">
      <c r="B31" s="293">
        <v>26</v>
      </c>
      <c r="C31" s="294" t="s">
        <v>77</v>
      </c>
      <c r="D31" s="298" t="str">
        <f t="shared" si="0"/>
        <v>z</v>
      </c>
      <c r="E31" s="293" t="s">
        <v>35</v>
      </c>
      <c r="F31" s="302"/>
      <c r="G31" s="293" t="s">
        <v>36</v>
      </c>
      <c r="H31" s="302"/>
      <c r="I31" s="304" t="s">
        <v>57</v>
      </c>
      <c r="J31" s="302"/>
      <c r="K31" s="305" t="s">
        <v>6</v>
      </c>
      <c r="L31" s="294">
        <v>1</v>
      </c>
      <c r="N31" s="307"/>
      <c r="O31" s="293" t="s">
        <v>36</v>
      </c>
      <c r="P31" s="307"/>
      <c r="Q31" s="305"/>
      <c r="R31" s="307"/>
      <c r="S31" s="293" t="s">
        <v>36</v>
      </c>
      <c r="T31" s="307"/>
      <c r="U31" s="304" t="s">
        <v>57</v>
      </c>
      <c r="V31" s="302"/>
      <c r="W31" s="305" t="s">
        <v>6</v>
      </c>
      <c r="X31" s="294" t="s">
        <v>0</v>
      </c>
      <c r="Y31" s="305"/>
      <c r="Z31" s="294">
        <v>1</v>
      </c>
      <c r="AB31" s="312"/>
    </row>
    <row r="32" spans="2:28">
      <c r="B32" s="293">
        <v>27</v>
      </c>
      <c r="C32" s="294" t="s">
        <v>28</v>
      </c>
      <c r="D32" s="298" t="str">
        <f t="shared" si="0"/>
        <v>x</v>
      </c>
      <c r="E32" s="293" t="s">
        <v>35</v>
      </c>
      <c r="F32" s="302"/>
      <c r="G32" s="293" t="s">
        <v>36</v>
      </c>
      <c r="H32" s="302"/>
      <c r="I32" s="304" t="s">
        <v>57</v>
      </c>
      <c r="J32" s="302"/>
      <c r="K32" s="305" t="s">
        <v>6</v>
      </c>
      <c r="L32" s="294">
        <v>2</v>
      </c>
      <c r="N32" s="307"/>
      <c r="O32" s="293" t="s">
        <v>36</v>
      </c>
      <c r="P32" s="307"/>
      <c r="Q32" s="305"/>
      <c r="R32" s="307"/>
      <c r="S32" s="293" t="s">
        <v>36</v>
      </c>
      <c r="T32" s="307"/>
      <c r="U32" s="304" t="s">
        <v>57</v>
      </c>
      <c r="V32" s="302"/>
      <c r="W32" s="305" t="s">
        <v>6</v>
      </c>
      <c r="X32" s="294" t="s">
        <v>0</v>
      </c>
      <c r="Y32" s="305"/>
      <c r="Z32" s="294">
        <v>2</v>
      </c>
      <c r="AB32" s="312"/>
    </row>
    <row r="33" spans="2:28">
      <c r="B33" s="293">
        <v>28</v>
      </c>
      <c r="C33" s="294" t="s">
        <v>80</v>
      </c>
      <c r="D33" s="298" t="str">
        <f t="shared" si="0"/>
        <v>aa</v>
      </c>
      <c r="E33" s="293" t="s">
        <v>35</v>
      </c>
      <c r="F33" s="302"/>
      <c r="G33" s="293" t="s">
        <v>36</v>
      </c>
      <c r="H33" s="302"/>
      <c r="I33" s="304" t="s">
        <v>57</v>
      </c>
      <c r="J33" s="302"/>
      <c r="K33" s="305" t="s">
        <v>6</v>
      </c>
      <c r="L33" s="294">
        <v>3</v>
      </c>
      <c r="N33" s="307"/>
      <c r="O33" s="293" t="s">
        <v>36</v>
      </c>
      <c r="P33" s="307"/>
      <c r="Q33" s="305"/>
      <c r="R33" s="307"/>
      <c r="S33" s="293" t="s">
        <v>36</v>
      </c>
      <c r="T33" s="307"/>
      <c r="U33" s="304" t="s">
        <v>57</v>
      </c>
      <c r="V33" s="302"/>
      <c r="W33" s="305" t="s">
        <v>6</v>
      </c>
      <c r="X33" s="294" t="s">
        <v>0</v>
      </c>
      <c r="Y33" s="305"/>
      <c r="Z33" s="294">
        <v>3</v>
      </c>
      <c r="AB33" s="312"/>
    </row>
    <row r="34" spans="2:28">
      <c r="B34" s="293">
        <v>29</v>
      </c>
      <c r="C34" s="294" t="s">
        <v>81</v>
      </c>
      <c r="D34" s="298" t="str">
        <f t="shared" si="0"/>
        <v>ab</v>
      </c>
      <c r="E34" s="293" t="s">
        <v>35</v>
      </c>
      <c r="F34" s="302"/>
      <c r="G34" s="293" t="s">
        <v>36</v>
      </c>
      <c r="H34" s="302"/>
      <c r="I34" s="304" t="s">
        <v>57</v>
      </c>
      <c r="J34" s="302"/>
      <c r="K34" s="305" t="s">
        <v>6</v>
      </c>
      <c r="L34" s="294">
        <v>4</v>
      </c>
      <c r="N34" s="307"/>
      <c r="O34" s="293" t="s">
        <v>36</v>
      </c>
      <c r="P34" s="307"/>
      <c r="Q34" s="305"/>
      <c r="R34" s="307"/>
      <c r="S34" s="293" t="s">
        <v>36</v>
      </c>
      <c r="T34" s="307"/>
      <c r="U34" s="304" t="s">
        <v>57</v>
      </c>
      <c r="V34" s="302"/>
      <c r="W34" s="305" t="s">
        <v>6</v>
      </c>
      <c r="X34" s="294" t="s">
        <v>0</v>
      </c>
      <c r="Y34" s="305"/>
      <c r="Z34" s="294">
        <v>4</v>
      </c>
      <c r="AB34" s="312"/>
    </row>
    <row r="35" spans="2:28">
      <c r="B35" s="293">
        <v>30</v>
      </c>
      <c r="C35" s="294" t="s">
        <v>82</v>
      </c>
      <c r="D35" s="298" t="str">
        <f t="shared" si="0"/>
        <v>ac</v>
      </c>
      <c r="E35" s="293" t="s">
        <v>35</v>
      </c>
      <c r="F35" s="302"/>
      <c r="G35" s="293" t="s">
        <v>36</v>
      </c>
      <c r="H35" s="302"/>
      <c r="I35" s="304" t="s">
        <v>57</v>
      </c>
      <c r="J35" s="302"/>
      <c r="K35" s="305" t="s">
        <v>6</v>
      </c>
      <c r="L35" s="294">
        <v>5</v>
      </c>
      <c r="N35" s="307"/>
      <c r="O35" s="293" t="s">
        <v>36</v>
      </c>
      <c r="P35" s="307"/>
      <c r="Q35" s="305"/>
      <c r="R35" s="307"/>
      <c r="S35" s="293" t="s">
        <v>36</v>
      </c>
      <c r="T35" s="307"/>
      <c r="U35" s="304" t="s">
        <v>57</v>
      </c>
      <c r="V35" s="302"/>
      <c r="W35" s="305" t="s">
        <v>6</v>
      </c>
      <c r="X35" s="294" t="s">
        <v>0</v>
      </c>
      <c r="Y35" s="305"/>
      <c r="Z35" s="294">
        <v>5</v>
      </c>
      <c r="AB35" s="312"/>
    </row>
    <row r="36" spans="2:28">
      <c r="B36" s="293">
        <v>31</v>
      </c>
      <c r="C36" s="294" t="s">
        <v>83</v>
      </c>
      <c r="D36" s="298" t="str">
        <f t="shared" si="0"/>
        <v>ad</v>
      </c>
      <c r="E36" s="293" t="s">
        <v>35</v>
      </c>
      <c r="F36" s="302"/>
      <c r="G36" s="293" t="s">
        <v>36</v>
      </c>
      <c r="H36" s="302"/>
      <c r="I36" s="304" t="s">
        <v>57</v>
      </c>
      <c r="J36" s="302"/>
      <c r="K36" s="305" t="s">
        <v>6</v>
      </c>
      <c r="L36" s="294">
        <v>6</v>
      </c>
      <c r="N36" s="307"/>
      <c r="O36" s="293" t="s">
        <v>36</v>
      </c>
      <c r="P36" s="307"/>
      <c r="Q36" s="305"/>
      <c r="R36" s="307"/>
      <c r="S36" s="293" t="s">
        <v>36</v>
      </c>
      <c r="T36" s="307"/>
      <c r="U36" s="304" t="s">
        <v>57</v>
      </c>
      <c r="V36" s="302"/>
      <c r="W36" s="305" t="s">
        <v>6</v>
      </c>
      <c r="X36" s="294" t="s">
        <v>0</v>
      </c>
      <c r="Y36" s="305"/>
      <c r="Z36" s="294">
        <v>6</v>
      </c>
      <c r="AB36" s="312"/>
    </row>
    <row r="37" spans="2:28">
      <c r="B37" s="293">
        <v>32</v>
      </c>
      <c r="C37" s="294" t="s">
        <v>85</v>
      </c>
      <c r="D37" s="298" t="str">
        <f t="shared" si="0"/>
        <v>ae</v>
      </c>
      <c r="E37" s="293" t="s">
        <v>35</v>
      </c>
      <c r="F37" s="302"/>
      <c r="G37" s="293" t="s">
        <v>36</v>
      </c>
      <c r="H37" s="302"/>
      <c r="I37" s="304" t="s">
        <v>57</v>
      </c>
      <c r="J37" s="302"/>
      <c r="K37" s="305" t="s">
        <v>6</v>
      </c>
      <c r="L37" s="294">
        <v>7</v>
      </c>
      <c r="N37" s="307"/>
      <c r="O37" s="293" t="s">
        <v>36</v>
      </c>
      <c r="P37" s="307"/>
      <c r="Q37" s="305"/>
      <c r="R37" s="307"/>
      <c r="S37" s="293" t="s">
        <v>36</v>
      </c>
      <c r="T37" s="307"/>
      <c r="U37" s="304" t="s">
        <v>57</v>
      </c>
      <c r="V37" s="302"/>
      <c r="W37" s="305" t="s">
        <v>6</v>
      </c>
      <c r="X37" s="294" t="s">
        <v>0</v>
      </c>
      <c r="Y37" s="305"/>
      <c r="Z37" s="294">
        <v>7</v>
      </c>
      <c r="AB37" s="312"/>
    </row>
    <row r="38" spans="2:28">
      <c r="B38" s="293">
        <v>33</v>
      </c>
      <c r="C38" s="294" t="s">
        <v>87</v>
      </c>
      <c r="D38" s="298" t="str">
        <f t="shared" si="0"/>
        <v>af</v>
      </c>
      <c r="E38" s="293" t="s">
        <v>35</v>
      </c>
      <c r="F38" s="302"/>
      <c r="G38" s="293" t="s">
        <v>36</v>
      </c>
      <c r="H38" s="302"/>
      <c r="I38" s="304" t="s">
        <v>57</v>
      </c>
      <c r="J38" s="302"/>
      <c r="K38" s="305" t="s">
        <v>6</v>
      </c>
      <c r="L38" s="294">
        <v>8</v>
      </c>
      <c r="N38" s="307"/>
      <c r="O38" s="293" t="s">
        <v>36</v>
      </c>
      <c r="P38" s="307"/>
      <c r="Q38" s="305"/>
      <c r="R38" s="307"/>
      <c r="S38" s="293" t="s">
        <v>36</v>
      </c>
      <c r="T38" s="307"/>
      <c r="U38" s="304" t="s">
        <v>57</v>
      </c>
      <c r="V38" s="302"/>
      <c r="W38" s="305" t="s">
        <v>6</v>
      </c>
      <c r="X38" s="294" t="s">
        <v>0</v>
      </c>
      <c r="Y38" s="305"/>
      <c r="Z38" s="294">
        <v>8</v>
      </c>
      <c r="AB38" s="312"/>
    </row>
    <row r="39" spans="2:28">
      <c r="B39" s="293">
        <v>34</v>
      </c>
      <c r="C39" s="295" t="s">
        <v>114</v>
      </c>
      <c r="D39" s="298"/>
      <c r="E39" s="293" t="s">
        <v>35</v>
      </c>
      <c r="F39" s="301"/>
      <c r="G39" s="293" t="s">
        <v>36</v>
      </c>
      <c r="H39" s="301"/>
      <c r="I39" s="304" t="s">
        <v>57</v>
      </c>
      <c r="J39" s="301">
        <v>0</v>
      </c>
      <c r="K39" s="305" t="s">
        <v>6</v>
      </c>
      <c r="L39" s="300" t="str">
        <f>IF(OR(F39="",H39=""),"",(H39+IF(F39&gt;H39,1,0)-F39-J39)*24)</f>
        <v/>
      </c>
      <c r="N39" s="306">
        <f>$N$6</f>
        <v>0</v>
      </c>
      <c r="O39" s="289" t="s">
        <v>36</v>
      </c>
      <c r="P39" s="306">
        <f>$P$6</f>
        <v>0</v>
      </c>
      <c r="R39" s="308" t="str">
        <f t="shared" ref="R39:R47" si="8">IF(F39="","",IF(F39&lt;N39,N39,IF(F39&gt;=P39,"",F39)))</f>
        <v/>
      </c>
      <c r="S39" s="289" t="s">
        <v>36</v>
      </c>
      <c r="T39" s="308" t="str">
        <f t="shared" ref="T39:T47" si="9">IF(H39="","",IF(H39&gt;F39,IF(H39&lt;P39,H39,P39),P39))</f>
        <v/>
      </c>
      <c r="U39" s="309" t="s">
        <v>57</v>
      </c>
      <c r="V39" s="301">
        <v>0</v>
      </c>
      <c r="W39" s="288" t="s">
        <v>6</v>
      </c>
      <c r="X39" s="300" t="str">
        <f>IF(R39="","",IF((T39+IF(R39&gt;T39,1,0)-R39-V39)*24=0,"",(T39+IF(R39&gt;T39,1,0)-R39-V39)*24))</f>
        <v/>
      </c>
      <c r="Z39" s="300" t="str">
        <f t="shared" ref="Z39:Z47" si="10">IF(X39="",L39,IF(OR(L39-X39=0,L39-X39&lt;0),"-",L39-X39))</f>
        <v/>
      </c>
      <c r="AB39" s="312"/>
    </row>
    <row r="40" spans="2:28">
      <c r="B40" s="293"/>
      <c r="C40" s="296" t="s">
        <v>0</v>
      </c>
      <c r="D40" s="298"/>
      <c r="E40" s="293" t="s">
        <v>35</v>
      </c>
      <c r="F40" s="301"/>
      <c r="G40" s="293" t="s">
        <v>36</v>
      </c>
      <c r="H40" s="301"/>
      <c r="I40" s="304" t="s">
        <v>57</v>
      </c>
      <c r="J40" s="301">
        <v>0</v>
      </c>
      <c r="K40" s="305" t="s">
        <v>6</v>
      </c>
      <c r="L40" s="300" t="str">
        <f>IF(OR(F40="",H40=""),"",(H40+IF(F40&gt;H40,1,0)-F40-J40)*24)</f>
        <v/>
      </c>
      <c r="N40" s="306">
        <f>$N$6</f>
        <v>0</v>
      </c>
      <c r="O40" s="289" t="s">
        <v>36</v>
      </c>
      <c r="P40" s="306">
        <f>$P$6</f>
        <v>0</v>
      </c>
      <c r="R40" s="308" t="str">
        <f t="shared" si="8"/>
        <v/>
      </c>
      <c r="S40" s="289" t="s">
        <v>36</v>
      </c>
      <c r="T40" s="308" t="str">
        <f t="shared" si="9"/>
        <v/>
      </c>
      <c r="U40" s="309" t="s">
        <v>57</v>
      </c>
      <c r="V40" s="301">
        <v>0</v>
      </c>
      <c r="W40" s="288" t="s">
        <v>6</v>
      </c>
      <c r="X40" s="300" t="str">
        <f>IF(R40="","",IF((T40+IF(R40&gt;T40,1,0)-R40-V40)*24=0,"",(T40+IF(R40&gt;T40,1,0)-R40-V40)*24))</f>
        <v/>
      </c>
      <c r="Z40" s="300" t="str">
        <f t="shared" si="10"/>
        <v/>
      </c>
      <c r="AB40" s="312"/>
    </row>
    <row r="41" spans="2:28">
      <c r="B41" s="293"/>
      <c r="C41" s="297" t="s">
        <v>0</v>
      </c>
      <c r="D41" s="298" t="str">
        <f>C39</f>
        <v>ag</v>
      </c>
      <c r="E41" s="293" t="s">
        <v>35</v>
      </c>
      <c r="F41" s="301" t="s">
        <v>0</v>
      </c>
      <c r="G41" s="293" t="s">
        <v>36</v>
      </c>
      <c r="H41" s="301" t="s">
        <v>0</v>
      </c>
      <c r="I41" s="304" t="s">
        <v>57</v>
      </c>
      <c r="J41" s="301" t="s">
        <v>0</v>
      </c>
      <c r="K41" s="305" t="s">
        <v>6</v>
      </c>
      <c r="L41" s="300" t="str">
        <f>IF(OR(L39="",L40=""),"",L39+L40)</f>
        <v/>
      </c>
      <c r="N41" s="306" t="s">
        <v>0</v>
      </c>
      <c r="O41" s="289" t="s">
        <v>36</v>
      </c>
      <c r="P41" s="306" t="s">
        <v>0</v>
      </c>
      <c r="R41" s="308" t="str">
        <f t="shared" si="8"/>
        <v/>
      </c>
      <c r="S41" s="289" t="s">
        <v>36</v>
      </c>
      <c r="T41" s="308" t="str">
        <f t="shared" si="9"/>
        <v>-</v>
      </c>
      <c r="U41" s="309" t="s">
        <v>57</v>
      </c>
      <c r="V41" s="301" t="s">
        <v>0</v>
      </c>
      <c r="W41" s="288" t="s">
        <v>6</v>
      </c>
      <c r="X41" s="300" t="str">
        <f>IF(OR(X39="",X40=""),"",X39+X40)</f>
        <v/>
      </c>
      <c r="Z41" s="300" t="str">
        <f t="shared" si="10"/>
        <v/>
      </c>
      <c r="AB41" s="312" t="s">
        <v>165</v>
      </c>
    </row>
    <row r="42" spans="2:28">
      <c r="B42" s="293"/>
      <c r="C42" s="295" t="s">
        <v>159</v>
      </c>
      <c r="D42" s="298"/>
      <c r="E42" s="293" t="s">
        <v>35</v>
      </c>
      <c r="F42" s="301"/>
      <c r="G42" s="293" t="s">
        <v>36</v>
      </c>
      <c r="H42" s="301"/>
      <c r="I42" s="304" t="s">
        <v>57</v>
      </c>
      <c r="J42" s="301">
        <v>0</v>
      </c>
      <c r="K42" s="305" t="s">
        <v>6</v>
      </c>
      <c r="L42" s="300" t="str">
        <f>IF(OR(F42="",H42=""),"",(H42+IF(F42&gt;H42,1,0)-F42-J42)*24)</f>
        <v/>
      </c>
      <c r="N42" s="306">
        <f>$N$6</f>
        <v>0</v>
      </c>
      <c r="O42" s="289" t="s">
        <v>36</v>
      </c>
      <c r="P42" s="306">
        <f>$P$6</f>
        <v>0</v>
      </c>
      <c r="R42" s="308" t="str">
        <f t="shared" si="8"/>
        <v/>
      </c>
      <c r="S42" s="289" t="s">
        <v>36</v>
      </c>
      <c r="T42" s="308" t="str">
        <f t="shared" si="9"/>
        <v/>
      </c>
      <c r="U42" s="309" t="s">
        <v>57</v>
      </c>
      <c r="V42" s="301">
        <v>0</v>
      </c>
      <c r="W42" s="288" t="s">
        <v>6</v>
      </c>
      <c r="X42" s="300" t="str">
        <f>IF(R42="","",IF((T42+IF(R42&gt;T42,1,0)-R42-V42)*24=0,"",(T42+IF(R42&gt;T42,1,0)-R42-V42)*24))</f>
        <v/>
      </c>
      <c r="Z42" s="300" t="str">
        <f t="shared" si="10"/>
        <v/>
      </c>
      <c r="AB42" s="312"/>
    </row>
    <row r="43" spans="2:28">
      <c r="B43" s="293">
        <v>35</v>
      </c>
      <c r="C43" s="296" t="s">
        <v>0</v>
      </c>
      <c r="D43" s="298"/>
      <c r="E43" s="293" t="s">
        <v>35</v>
      </c>
      <c r="F43" s="301"/>
      <c r="G43" s="293" t="s">
        <v>36</v>
      </c>
      <c r="H43" s="301"/>
      <c r="I43" s="304" t="s">
        <v>57</v>
      </c>
      <c r="J43" s="301">
        <v>0</v>
      </c>
      <c r="K43" s="305" t="s">
        <v>6</v>
      </c>
      <c r="L43" s="300" t="str">
        <f>IF(OR(F43="",H43=""),"",(H43+IF(F43&gt;H43,1,0)-F43-J43)*24)</f>
        <v/>
      </c>
      <c r="N43" s="306">
        <f>$N$6</f>
        <v>0</v>
      </c>
      <c r="O43" s="289" t="s">
        <v>36</v>
      </c>
      <c r="P43" s="306">
        <f>$P$6</f>
        <v>0</v>
      </c>
      <c r="R43" s="308" t="str">
        <f t="shared" si="8"/>
        <v/>
      </c>
      <c r="S43" s="289" t="s">
        <v>36</v>
      </c>
      <c r="T43" s="308" t="str">
        <f t="shared" si="9"/>
        <v/>
      </c>
      <c r="U43" s="309" t="s">
        <v>57</v>
      </c>
      <c r="V43" s="301">
        <v>0</v>
      </c>
      <c r="W43" s="288" t="s">
        <v>6</v>
      </c>
      <c r="X43" s="300" t="str">
        <f>IF(R43="","",IF((T43+IF(R43&gt;T43,1,0)-R43-V43)*24=0,"",(T43+IF(R43&gt;T43,1,0)-R43-V43)*24))</f>
        <v/>
      </c>
      <c r="Z43" s="300" t="str">
        <f t="shared" si="10"/>
        <v/>
      </c>
      <c r="AB43" s="312"/>
    </row>
    <row r="44" spans="2:28">
      <c r="B44" s="293"/>
      <c r="C44" s="297" t="s">
        <v>0</v>
      </c>
      <c r="D44" s="298" t="str">
        <f>C42</f>
        <v>ah</v>
      </c>
      <c r="E44" s="293" t="s">
        <v>35</v>
      </c>
      <c r="F44" s="301" t="s">
        <v>0</v>
      </c>
      <c r="G44" s="293" t="s">
        <v>36</v>
      </c>
      <c r="H44" s="301" t="s">
        <v>0</v>
      </c>
      <c r="I44" s="304" t="s">
        <v>57</v>
      </c>
      <c r="J44" s="301" t="s">
        <v>0</v>
      </c>
      <c r="K44" s="305" t="s">
        <v>6</v>
      </c>
      <c r="L44" s="300" t="str">
        <f>IF(OR(L42="",L43=""),"",L42+L43)</f>
        <v/>
      </c>
      <c r="N44" s="306" t="s">
        <v>0</v>
      </c>
      <c r="O44" s="289" t="s">
        <v>36</v>
      </c>
      <c r="P44" s="306" t="s">
        <v>0</v>
      </c>
      <c r="R44" s="308" t="str">
        <f t="shared" si="8"/>
        <v/>
      </c>
      <c r="S44" s="289" t="s">
        <v>36</v>
      </c>
      <c r="T44" s="308" t="str">
        <f t="shared" si="9"/>
        <v>-</v>
      </c>
      <c r="U44" s="309" t="s">
        <v>57</v>
      </c>
      <c r="V44" s="301" t="s">
        <v>0</v>
      </c>
      <c r="W44" s="288" t="s">
        <v>6</v>
      </c>
      <c r="X44" s="300" t="str">
        <f>IF(OR(X42="",X43=""),"",X42+X43)</f>
        <v/>
      </c>
      <c r="Z44" s="300" t="str">
        <f t="shared" si="10"/>
        <v/>
      </c>
      <c r="AB44" s="312" t="s">
        <v>167</v>
      </c>
    </row>
    <row r="45" spans="2:28">
      <c r="B45" s="293"/>
      <c r="C45" s="295" t="s">
        <v>160</v>
      </c>
      <c r="D45" s="298"/>
      <c r="E45" s="293" t="s">
        <v>35</v>
      </c>
      <c r="F45" s="301"/>
      <c r="G45" s="293" t="s">
        <v>36</v>
      </c>
      <c r="H45" s="301"/>
      <c r="I45" s="304" t="s">
        <v>57</v>
      </c>
      <c r="J45" s="301">
        <v>0</v>
      </c>
      <c r="K45" s="305" t="s">
        <v>6</v>
      </c>
      <c r="L45" s="300" t="str">
        <f>IF(OR(F45="",H45=""),"",(H45+IF(F45&gt;H45,1,0)-F45-J45)*24)</f>
        <v/>
      </c>
      <c r="N45" s="306">
        <f>$N$6</f>
        <v>0</v>
      </c>
      <c r="O45" s="289" t="s">
        <v>36</v>
      </c>
      <c r="P45" s="306">
        <f>$P$6</f>
        <v>0</v>
      </c>
      <c r="R45" s="308" t="str">
        <f t="shared" si="8"/>
        <v/>
      </c>
      <c r="S45" s="289" t="s">
        <v>36</v>
      </c>
      <c r="T45" s="308" t="str">
        <f t="shared" si="9"/>
        <v/>
      </c>
      <c r="U45" s="309" t="s">
        <v>57</v>
      </c>
      <c r="V45" s="301">
        <v>0</v>
      </c>
      <c r="W45" s="288" t="s">
        <v>6</v>
      </c>
      <c r="X45" s="300" t="str">
        <f>IF(R45="","",IF((T45+IF(R45&gt;T45,1,0)-R45-V45)*24=0,"",(T45+IF(R45&gt;T45,1,0)-R45-V45)*24))</f>
        <v/>
      </c>
      <c r="Z45" s="300" t="str">
        <f t="shared" si="10"/>
        <v/>
      </c>
      <c r="AB45" s="312"/>
    </row>
    <row r="46" spans="2:28">
      <c r="B46" s="293">
        <v>36</v>
      </c>
      <c r="C46" s="296" t="s">
        <v>0</v>
      </c>
      <c r="D46" s="298"/>
      <c r="E46" s="293" t="s">
        <v>35</v>
      </c>
      <c r="F46" s="301"/>
      <c r="G46" s="293" t="s">
        <v>36</v>
      </c>
      <c r="H46" s="301"/>
      <c r="I46" s="304" t="s">
        <v>57</v>
      </c>
      <c r="J46" s="301">
        <v>0</v>
      </c>
      <c r="K46" s="305" t="s">
        <v>6</v>
      </c>
      <c r="L46" s="300" t="str">
        <f>IF(OR(F46="",H46=""),"",(H46+IF(F46&gt;H46,1,0)-F46-J46)*24)</f>
        <v/>
      </c>
      <c r="N46" s="306">
        <f>$N$6</f>
        <v>0</v>
      </c>
      <c r="O46" s="289" t="s">
        <v>36</v>
      </c>
      <c r="P46" s="306">
        <f>$P$6</f>
        <v>0</v>
      </c>
      <c r="R46" s="308" t="str">
        <f t="shared" si="8"/>
        <v/>
      </c>
      <c r="S46" s="289" t="s">
        <v>36</v>
      </c>
      <c r="T46" s="308" t="str">
        <f t="shared" si="9"/>
        <v/>
      </c>
      <c r="U46" s="309" t="s">
        <v>57</v>
      </c>
      <c r="V46" s="301">
        <v>0</v>
      </c>
      <c r="W46" s="288" t="s">
        <v>6</v>
      </c>
      <c r="X46" s="300" t="str">
        <f>IF(R46="","",IF((T46+IF(R46&gt;T46,1,0)-R46-V46)*24=0,"",(T46+IF(R46&gt;T46,1,0)-R46-V46)*24))</f>
        <v/>
      </c>
      <c r="Z46" s="300" t="str">
        <f t="shared" si="10"/>
        <v/>
      </c>
      <c r="AB46" s="312"/>
    </row>
    <row r="47" spans="2:28">
      <c r="B47" s="293"/>
      <c r="C47" s="297" t="s">
        <v>0</v>
      </c>
      <c r="D47" s="298" t="str">
        <f>C45</f>
        <v>ai</v>
      </c>
      <c r="E47" s="293" t="s">
        <v>35</v>
      </c>
      <c r="F47" s="301" t="s">
        <v>0</v>
      </c>
      <c r="G47" s="293" t="s">
        <v>36</v>
      </c>
      <c r="H47" s="301" t="s">
        <v>0</v>
      </c>
      <c r="I47" s="304" t="s">
        <v>57</v>
      </c>
      <c r="J47" s="301" t="s">
        <v>0</v>
      </c>
      <c r="K47" s="305" t="s">
        <v>6</v>
      </c>
      <c r="L47" s="300" t="str">
        <f>IF(OR(L45="",L46=""),"",L45+L46)</f>
        <v/>
      </c>
      <c r="N47" s="306" t="s">
        <v>0</v>
      </c>
      <c r="O47" s="289" t="s">
        <v>36</v>
      </c>
      <c r="P47" s="306" t="s">
        <v>0</v>
      </c>
      <c r="R47" s="308" t="str">
        <f t="shared" si="8"/>
        <v/>
      </c>
      <c r="S47" s="289" t="s">
        <v>36</v>
      </c>
      <c r="T47" s="308" t="str">
        <f t="shared" si="9"/>
        <v>-</v>
      </c>
      <c r="U47" s="309" t="s">
        <v>57</v>
      </c>
      <c r="V47" s="301" t="s">
        <v>0</v>
      </c>
      <c r="W47" s="288" t="s">
        <v>6</v>
      </c>
      <c r="X47" s="300" t="str">
        <f>IF(OR(X45="",X46=""),"",X45+X46)</f>
        <v/>
      </c>
      <c r="Z47" s="300" t="str">
        <f t="shared" si="10"/>
        <v/>
      </c>
      <c r="AB47" s="312" t="s">
        <v>167</v>
      </c>
    </row>
    <row r="49" spans="3:4">
      <c r="C49" s="291" t="s">
        <v>169</v>
      </c>
      <c r="D49" s="291"/>
    </row>
    <row r="50" spans="3:4">
      <c r="C50" s="291" t="s">
        <v>171</v>
      </c>
      <c r="D50" s="291"/>
    </row>
    <row r="51" spans="3:4">
      <c r="C51" s="291" t="s">
        <v>166</v>
      </c>
      <c r="D51" s="291"/>
    </row>
    <row r="52" spans="3:4">
      <c r="C52" s="291" t="s">
        <v>168</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75"/>
  <cols>
    <col min="1" max="1" width="1.375" style="327" customWidth="1"/>
    <col min="2" max="3" width="9" style="327"/>
    <col min="4" max="4" width="40.625" style="327" customWidth="1"/>
    <col min="5" max="16384" width="9" style="327"/>
  </cols>
  <sheetData>
    <row r="1" spans="2:11">
      <c r="B1" s="327" t="s">
        <v>118</v>
      </c>
      <c r="D1" s="334"/>
      <c r="E1" s="334"/>
      <c r="F1" s="334"/>
    </row>
    <row r="2" spans="2:11" s="328" customFormat="1" ht="20.25" customHeight="1">
      <c r="B2" s="330" t="s">
        <v>185</v>
      </c>
      <c r="C2" s="330"/>
      <c r="D2" s="334"/>
      <c r="E2" s="334"/>
      <c r="F2" s="334"/>
    </row>
    <row r="3" spans="2:11" s="328" customFormat="1" ht="20.25" customHeight="1">
      <c r="B3" s="330"/>
      <c r="C3" s="330"/>
      <c r="D3" s="334"/>
      <c r="E3" s="334"/>
      <c r="F3" s="334"/>
    </row>
    <row r="4" spans="2:11" s="329" customFormat="1" ht="20.25" customHeight="1">
      <c r="B4" s="331"/>
      <c r="C4" s="334" t="s">
        <v>84</v>
      </c>
      <c r="D4" s="334"/>
      <c r="F4" s="343" t="s">
        <v>156</v>
      </c>
      <c r="G4" s="343"/>
      <c r="H4" s="343"/>
      <c r="I4" s="343"/>
      <c r="J4" s="343"/>
      <c r="K4" s="343"/>
    </row>
    <row r="5" spans="2:11" s="329" customFormat="1" ht="20.25" customHeight="1">
      <c r="B5" s="332"/>
      <c r="C5" s="334" t="s">
        <v>126</v>
      </c>
      <c r="D5" s="334"/>
      <c r="F5" s="343"/>
      <c r="G5" s="343"/>
      <c r="H5" s="343"/>
      <c r="I5" s="343"/>
      <c r="J5" s="343"/>
      <c r="K5" s="343"/>
    </row>
    <row r="6" spans="2:11" s="328" customFormat="1" ht="20.25" customHeight="1">
      <c r="B6" s="333" t="s">
        <v>151</v>
      </c>
      <c r="C6" s="334"/>
      <c r="D6" s="334"/>
      <c r="E6" s="337"/>
      <c r="F6" s="340"/>
    </row>
    <row r="7" spans="2:11" s="328" customFormat="1" ht="20.25" customHeight="1">
      <c r="B7" s="330"/>
      <c r="C7" s="330"/>
      <c r="D7" s="334"/>
      <c r="E7" s="337"/>
      <c r="F7" s="340"/>
    </row>
    <row r="8" spans="2:11" s="328" customFormat="1" ht="20.25" customHeight="1">
      <c r="B8" s="334" t="s">
        <v>119</v>
      </c>
      <c r="C8" s="330"/>
      <c r="D8" s="334"/>
      <c r="E8" s="337"/>
      <c r="F8" s="340"/>
    </row>
    <row r="9" spans="2:11" s="328" customFormat="1" ht="20.25" customHeight="1">
      <c r="B9" s="330"/>
      <c r="C9" s="330"/>
      <c r="D9" s="334"/>
      <c r="E9" s="334"/>
      <c r="F9" s="334"/>
    </row>
    <row r="10" spans="2:11" s="328" customFormat="1" ht="20.25" customHeight="1">
      <c r="B10" s="334" t="s">
        <v>5</v>
      </c>
      <c r="C10" s="330"/>
      <c r="D10" s="334"/>
      <c r="E10" s="334"/>
      <c r="F10" s="334"/>
    </row>
    <row r="11" spans="2:11" s="328" customFormat="1" ht="20.25" customHeight="1">
      <c r="B11" s="334"/>
      <c r="C11" s="330"/>
      <c r="D11" s="334"/>
      <c r="E11" s="334"/>
      <c r="F11" s="334"/>
    </row>
    <row r="12" spans="2:11" s="328" customFormat="1" ht="20.25" customHeight="1">
      <c r="B12" s="334" t="s">
        <v>170</v>
      </c>
      <c r="C12" s="330"/>
      <c r="D12" s="334"/>
    </row>
    <row r="13" spans="2:11" s="328" customFormat="1" ht="20.25" customHeight="1">
      <c r="B13" s="334"/>
      <c r="C13" s="330"/>
      <c r="D13" s="334"/>
    </row>
    <row r="14" spans="2:11" s="328" customFormat="1" ht="20.25" customHeight="1">
      <c r="B14" s="334" t="s">
        <v>175</v>
      </c>
      <c r="C14" s="330"/>
      <c r="D14" s="334"/>
    </row>
    <row r="15" spans="2:11" s="328" customFormat="1" ht="20.25" customHeight="1">
      <c r="B15" s="334"/>
      <c r="C15" s="330"/>
      <c r="D15" s="334"/>
    </row>
    <row r="16" spans="2:11" s="328" customFormat="1" ht="20.25" customHeight="1">
      <c r="B16" s="334" t="s">
        <v>204</v>
      </c>
      <c r="C16" s="330"/>
      <c r="D16" s="334"/>
    </row>
    <row r="17" spans="2:4" s="328" customFormat="1" ht="20.25" customHeight="1">
      <c r="B17" s="334" t="s">
        <v>52</v>
      </c>
      <c r="C17" s="330"/>
      <c r="D17" s="334"/>
    </row>
    <row r="18" spans="2:4" s="328" customFormat="1" ht="20.25" customHeight="1">
      <c r="B18" s="334" t="s">
        <v>203</v>
      </c>
      <c r="C18" s="330"/>
      <c r="D18" s="334"/>
    </row>
    <row r="19" spans="2:4" s="328" customFormat="1" ht="20.25" customHeight="1">
      <c r="B19" s="334"/>
      <c r="C19" s="330"/>
      <c r="D19" s="334"/>
    </row>
    <row r="20" spans="2:4" s="328" customFormat="1" ht="20.25" customHeight="1">
      <c r="B20" s="334" t="s">
        <v>129</v>
      </c>
      <c r="C20" s="330"/>
      <c r="D20" s="334"/>
    </row>
    <row r="21" spans="2:4" s="328" customFormat="1" ht="20.25" customHeight="1">
      <c r="B21" s="334" t="s">
        <v>188</v>
      </c>
      <c r="C21" s="330"/>
      <c r="D21" s="334"/>
    </row>
    <row r="22" spans="2:4" s="328" customFormat="1" ht="20.25" customHeight="1">
      <c r="B22" s="334"/>
      <c r="C22" s="330"/>
      <c r="D22" s="334"/>
    </row>
    <row r="23" spans="2:4" s="328" customFormat="1" ht="20.25" customHeight="1">
      <c r="B23" s="334" t="s">
        <v>205</v>
      </c>
      <c r="C23" s="330"/>
      <c r="D23" s="334"/>
    </row>
    <row r="24" spans="2:4" s="328" customFormat="1" ht="20.25" customHeight="1">
      <c r="B24" s="334"/>
      <c r="C24" s="330"/>
      <c r="D24" s="334"/>
    </row>
    <row r="25" spans="2:4" s="328" customFormat="1" ht="17.25" customHeight="1">
      <c r="B25" s="334" t="s">
        <v>206</v>
      </c>
      <c r="C25" s="334"/>
      <c r="D25" s="334"/>
    </row>
    <row r="26" spans="2:4" s="328" customFormat="1" ht="17.25" customHeight="1">
      <c r="B26" s="334" t="s">
        <v>120</v>
      </c>
      <c r="C26" s="334"/>
      <c r="D26" s="334"/>
    </row>
    <row r="27" spans="2:4" s="328" customFormat="1" ht="17.25" customHeight="1">
      <c r="B27" s="334"/>
      <c r="C27" s="334"/>
      <c r="D27" s="334"/>
    </row>
    <row r="28" spans="2:4" s="328" customFormat="1" ht="17.25" customHeight="1">
      <c r="B28" s="334"/>
      <c r="C28" s="336" t="s">
        <v>41</v>
      </c>
      <c r="D28" s="336" t="s">
        <v>9</v>
      </c>
    </row>
    <row r="29" spans="2:4" s="328" customFormat="1" ht="17.25" customHeight="1">
      <c r="B29" s="334"/>
      <c r="C29" s="336">
        <v>1</v>
      </c>
      <c r="D29" s="339" t="s">
        <v>90</v>
      </c>
    </row>
    <row r="30" spans="2:4" s="328" customFormat="1" ht="17.25" customHeight="1">
      <c r="B30" s="334"/>
      <c r="C30" s="336">
        <v>2</v>
      </c>
      <c r="D30" s="339" t="s">
        <v>98</v>
      </c>
    </row>
    <row r="31" spans="2:4" s="328" customFormat="1" ht="17.25" customHeight="1">
      <c r="B31" s="334"/>
      <c r="C31" s="336">
        <v>3</v>
      </c>
      <c r="D31" s="339" t="s">
        <v>96</v>
      </c>
    </row>
    <row r="32" spans="2:4" s="328" customFormat="1" ht="17.25" customHeight="1">
      <c r="B32" s="334"/>
      <c r="C32" s="337"/>
      <c r="D32" s="340"/>
    </row>
    <row r="33" spans="2:51" s="328" customFormat="1" ht="17.25" customHeight="1">
      <c r="B33" s="334" t="s">
        <v>207</v>
      </c>
      <c r="C33" s="334"/>
      <c r="D33" s="334"/>
      <c r="E33" s="329"/>
      <c r="F33" s="329"/>
    </row>
    <row r="34" spans="2:51" s="328" customFormat="1" ht="17.25" customHeight="1">
      <c r="B34" s="334" t="s">
        <v>121</v>
      </c>
      <c r="C34" s="334"/>
      <c r="D34" s="334"/>
      <c r="E34" s="329"/>
      <c r="F34" s="329"/>
    </row>
    <row r="35" spans="2:51" s="328" customFormat="1" ht="17.25" customHeight="1">
      <c r="B35" s="334"/>
      <c r="C35" s="334"/>
      <c r="D35" s="334"/>
      <c r="E35" s="329"/>
      <c r="F35" s="329"/>
      <c r="G35" s="344"/>
      <c r="H35" s="344"/>
      <c r="J35" s="344"/>
      <c r="K35" s="344"/>
      <c r="L35" s="344"/>
      <c r="M35" s="344"/>
      <c r="N35" s="344"/>
      <c r="O35" s="344"/>
      <c r="R35" s="344"/>
      <c r="S35" s="344"/>
      <c r="T35" s="344"/>
      <c r="W35" s="344"/>
      <c r="X35" s="344"/>
      <c r="Y35" s="344"/>
    </row>
    <row r="36" spans="2:51" s="328" customFormat="1" ht="17.25" customHeight="1">
      <c r="B36" s="334"/>
      <c r="C36" s="336" t="s">
        <v>15</v>
      </c>
      <c r="D36" s="336" t="s">
        <v>13</v>
      </c>
      <c r="E36" s="329"/>
      <c r="F36" s="329"/>
      <c r="G36" s="344"/>
      <c r="H36" s="344"/>
      <c r="J36" s="344"/>
      <c r="K36" s="344"/>
      <c r="L36" s="344"/>
      <c r="M36" s="344"/>
      <c r="N36" s="344"/>
      <c r="O36" s="344"/>
      <c r="R36" s="344"/>
      <c r="S36" s="344"/>
      <c r="T36" s="344"/>
      <c r="W36" s="344"/>
      <c r="X36" s="344"/>
      <c r="Y36" s="344"/>
    </row>
    <row r="37" spans="2:51" s="328" customFormat="1" ht="17.25" customHeight="1">
      <c r="B37" s="334"/>
      <c r="C37" s="336" t="s">
        <v>16</v>
      </c>
      <c r="D37" s="339" t="s">
        <v>122</v>
      </c>
      <c r="E37" s="329"/>
      <c r="F37" s="329"/>
      <c r="G37" s="344"/>
      <c r="H37" s="344"/>
      <c r="J37" s="344"/>
      <c r="K37" s="344"/>
      <c r="L37" s="344"/>
      <c r="M37" s="344"/>
      <c r="N37" s="344"/>
      <c r="O37" s="344"/>
      <c r="R37" s="344"/>
      <c r="S37" s="344"/>
      <c r="T37" s="344"/>
      <c r="W37" s="344"/>
      <c r="X37" s="344"/>
      <c r="Y37" s="344"/>
    </row>
    <row r="38" spans="2:51" s="328" customFormat="1" ht="17.25" customHeight="1">
      <c r="B38" s="334"/>
      <c r="C38" s="336" t="s">
        <v>2</v>
      </c>
      <c r="D38" s="339" t="s">
        <v>123</v>
      </c>
      <c r="E38" s="329"/>
      <c r="F38" s="329"/>
      <c r="G38" s="344"/>
      <c r="H38" s="344"/>
      <c r="J38" s="344"/>
      <c r="K38" s="344"/>
      <c r="L38" s="344"/>
      <c r="M38" s="344"/>
      <c r="N38" s="344"/>
      <c r="O38" s="344"/>
      <c r="R38" s="344"/>
      <c r="S38" s="344"/>
      <c r="T38" s="344"/>
      <c r="W38" s="344"/>
      <c r="X38" s="344"/>
      <c r="Y38" s="344"/>
    </row>
    <row r="39" spans="2:51" s="328" customFormat="1" ht="17.25" customHeight="1">
      <c r="B39" s="334"/>
      <c r="C39" s="336" t="s">
        <v>19</v>
      </c>
      <c r="D39" s="339" t="s">
        <v>125</v>
      </c>
      <c r="E39" s="329"/>
      <c r="F39" s="329"/>
      <c r="G39" s="344"/>
      <c r="H39" s="344"/>
      <c r="J39" s="344"/>
      <c r="K39" s="344"/>
      <c r="L39" s="344"/>
      <c r="M39" s="344"/>
      <c r="N39" s="344"/>
      <c r="O39" s="344"/>
      <c r="R39" s="344"/>
      <c r="S39" s="344"/>
      <c r="T39" s="344"/>
      <c r="W39" s="344"/>
      <c r="X39" s="344"/>
      <c r="Y39" s="344"/>
    </row>
    <row r="40" spans="2:51" s="328" customFormat="1" ht="17.25" customHeight="1">
      <c r="B40" s="334"/>
      <c r="C40" s="336" t="s">
        <v>20</v>
      </c>
      <c r="D40" s="339" t="s">
        <v>152</v>
      </c>
      <c r="E40" s="329"/>
      <c r="F40" s="329"/>
      <c r="G40" s="344"/>
      <c r="H40" s="344"/>
      <c r="J40" s="344"/>
      <c r="K40" s="344"/>
      <c r="L40" s="344"/>
      <c r="M40" s="344"/>
      <c r="N40" s="344"/>
      <c r="O40" s="344"/>
      <c r="R40" s="344"/>
      <c r="S40" s="344"/>
      <c r="T40" s="344"/>
      <c r="W40" s="344"/>
      <c r="X40" s="344"/>
      <c r="Y40" s="344"/>
    </row>
    <row r="41" spans="2:51" s="328" customFormat="1" ht="17.25" customHeight="1">
      <c r="B41" s="334"/>
      <c r="C41" s="334"/>
      <c r="D41" s="334"/>
      <c r="E41" s="329"/>
      <c r="F41" s="329"/>
      <c r="G41" s="344"/>
      <c r="H41" s="344"/>
      <c r="J41" s="344"/>
      <c r="K41" s="344"/>
      <c r="L41" s="344"/>
      <c r="M41" s="344"/>
      <c r="N41" s="344"/>
      <c r="O41" s="344"/>
      <c r="R41" s="344"/>
      <c r="S41" s="344"/>
      <c r="T41" s="344"/>
      <c r="W41" s="344"/>
      <c r="X41" s="344"/>
      <c r="Y41" s="344"/>
    </row>
    <row r="42" spans="2:51" s="328" customFormat="1" ht="17.25" customHeight="1">
      <c r="B42" s="334"/>
      <c r="C42" s="338" t="s">
        <v>27</v>
      </c>
      <c r="D42" s="334"/>
      <c r="E42" s="329"/>
      <c r="F42" s="329"/>
      <c r="G42" s="344"/>
      <c r="H42" s="344"/>
      <c r="J42" s="344"/>
      <c r="K42" s="344"/>
      <c r="L42" s="344"/>
      <c r="M42" s="344"/>
      <c r="N42" s="344"/>
      <c r="O42" s="344"/>
      <c r="R42" s="344"/>
      <c r="S42" s="344"/>
      <c r="T42" s="344"/>
      <c r="W42" s="344"/>
      <c r="X42" s="344"/>
      <c r="Y42" s="344"/>
    </row>
    <row r="43" spans="2:51" s="328" customFormat="1" ht="17.25" customHeight="1">
      <c r="B43" s="329"/>
      <c r="C43" s="334" t="s">
        <v>127</v>
      </c>
      <c r="D43" s="329"/>
      <c r="E43" s="329"/>
      <c r="F43" s="338"/>
      <c r="G43" s="344"/>
      <c r="H43" s="344"/>
      <c r="J43" s="344"/>
      <c r="K43" s="344"/>
      <c r="L43" s="344"/>
      <c r="M43" s="344"/>
      <c r="N43" s="344"/>
      <c r="O43" s="344"/>
      <c r="R43" s="344"/>
      <c r="S43" s="344"/>
      <c r="T43" s="344"/>
      <c r="W43" s="344"/>
      <c r="X43" s="344"/>
      <c r="Y43" s="344"/>
    </row>
    <row r="44" spans="2:51" s="328" customFormat="1" ht="17.25" customHeight="1">
      <c r="B44" s="329"/>
      <c r="C44" s="334" t="s">
        <v>153</v>
      </c>
      <c r="D44" s="329"/>
      <c r="E44" s="329"/>
      <c r="F44" s="334"/>
      <c r="G44" s="344"/>
      <c r="H44" s="344"/>
      <c r="J44" s="344"/>
      <c r="K44" s="344"/>
      <c r="L44" s="344"/>
      <c r="M44" s="344"/>
      <c r="N44" s="344"/>
      <c r="O44" s="344"/>
      <c r="R44" s="344"/>
      <c r="S44" s="344"/>
      <c r="T44" s="344"/>
      <c r="W44" s="344"/>
      <c r="X44" s="344"/>
      <c r="Y44" s="344"/>
    </row>
    <row r="45" spans="2:51" s="328" customFormat="1" ht="17.25" customHeight="1">
      <c r="B45" s="334"/>
      <c r="C45" s="334"/>
      <c r="D45" s="334"/>
      <c r="E45" s="338"/>
      <c r="F45" s="344"/>
      <c r="G45" s="344"/>
      <c r="H45" s="344"/>
      <c r="J45" s="344"/>
      <c r="K45" s="344"/>
      <c r="L45" s="344"/>
      <c r="M45" s="344"/>
      <c r="N45" s="344"/>
      <c r="O45" s="344"/>
      <c r="R45" s="344"/>
      <c r="S45" s="344"/>
      <c r="T45" s="344"/>
      <c r="W45" s="344"/>
      <c r="X45" s="344"/>
      <c r="Y45" s="344"/>
    </row>
    <row r="46" spans="2:51" s="328" customFormat="1" ht="17.25" customHeight="1">
      <c r="B46" s="334" t="s">
        <v>208</v>
      </c>
      <c r="C46" s="334"/>
      <c r="D46" s="334"/>
    </row>
    <row r="47" spans="2:51" s="328" customFormat="1" ht="17.25" customHeight="1">
      <c r="B47" s="334" t="s">
        <v>128</v>
      </c>
      <c r="C47" s="334"/>
      <c r="D47" s="334"/>
    </row>
    <row r="48" spans="2:51" s="328" customFormat="1" ht="17.25" customHeight="1">
      <c r="B48" s="335" t="s">
        <v>133</v>
      </c>
      <c r="C48" s="329"/>
      <c r="D48" s="329"/>
      <c r="E48" s="341"/>
      <c r="F48" s="341"/>
      <c r="G48" s="341"/>
      <c r="H48" s="341"/>
      <c r="I48" s="341"/>
      <c r="J48" s="341"/>
      <c r="K48" s="341"/>
      <c r="L48" s="341"/>
      <c r="M48" s="341"/>
      <c r="N48" s="341"/>
      <c r="O48" s="347"/>
      <c r="P48" s="347"/>
      <c r="Q48" s="341"/>
      <c r="R48" s="347"/>
      <c r="S48" s="341"/>
      <c r="T48" s="341"/>
      <c r="U48" s="347"/>
      <c r="Y48" s="341"/>
      <c r="Z48" s="341"/>
      <c r="AA48" s="341"/>
      <c r="AB48" s="341"/>
      <c r="AD48" s="341"/>
      <c r="AE48" s="347"/>
      <c r="AF48" s="347"/>
      <c r="AG48" s="347"/>
      <c r="AH48" s="347"/>
      <c r="AI48" s="348"/>
      <c r="AJ48" s="347"/>
      <c r="AK48" s="347"/>
      <c r="AL48" s="347"/>
      <c r="AM48" s="347"/>
      <c r="AN48" s="347"/>
      <c r="AO48" s="347"/>
      <c r="AP48" s="347"/>
      <c r="AQ48" s="347"/>
      <c r="AR48" s="347"/>
      <c r="AS48" s="347"/>
      <c r="AT48" s="347"/>
      <c r="AU48" s="347"/>
      <c r="AV48" s="347"/>
      <c r="AW48" s="347"/>
      <c r="AX48" s="347"/>
      <c r="AY48" s="348"/>
    </row>
    <row r="49" spans="2:50" s="328" customFormat="1" ht="17.25" customHeight="1"/>
    <row r="50" spans="2:50" s="328" customFormat="1" ht="17.25" customHeight="1">
      <c r="B50" s="334" t="s">
        <v>209</v>
      </c>
      <c r="C50" s="334"/>
    </row>
    <row r="51" spans="2:50" s="328" customFormat="1" ht="17.25" customHeight="1">
      <c r="B51" s="334"/>
      <c r="C51" s="334"/>
    </row>
    <row r="52" spans="2:50" s="328" customFormat="1" ht="17.25" customHeight="1">
      <c r="B52" s="334" t="s">
        <v>180</v>
      </c>
      <c r="C52" s="334"/>
    </row>
    <row r="53" spans="2:50" s="328" customFormat="1" ht="17.25" customHeight="1">
      <c r="B53" s="334" t="s">
        <v>177</v>
      </c>
      <c r="C53" s="334"/>
    </row>
    <row r="54" spans="2:50" s="328" customFormat="1" ht="17.25" customHeight="1">
      <c r="B54" s="334"/>
      <c r="C54" s="334"/>
    </row>
    <row r="55" spans="2:50" s="328" customFormat="1" ht="17.25" customHeight="1">
      <c r="B55" s="334" t="s">
        <v>132</v>
      </c>
      <c r="C55" s="334"/>
    </row>
    <row r="56" spans="2:50" s="328" customFormat="1" ht="17.25" customHeight="1">
      <c r="B56" s="334" t="s">
        <v>130</v>
      </c>
      <c r="C56" s="334"/>
    </row>
    <row r="57" spans="2:50" s="328" customFormat="1" ht="17.25" customHeight="1">
      <c r="B57" s="334"/>
      <c r="C57" s="334"/>
    </row>
    <row r="58" spans="2:50" s="328" customFormat="1" ht="17.25" customHeight="1">
      <c r="B58" s="334" t="s">
        <v>117</v>
      </c>
      <c r="C58" s="334"/>
      <c r="D58" s="334"/>
    </row>
    <row r="59" spans="2:50" s="328" customFormat="1" ht="17.25" customHeight="1">
      <c r="B59" s="334"/>
      <c r="C59" s="334"/>
      <c r="D59" s="334"/>
    </row>
    <row r="60" spans="2:50" s="328" customFormat="1" ht="17.25" customHeight="1">
      <c r="B60" s="329" t="s">
        <v>210</v>
      </c>
      <c r="C60" s="329"/>
      <c r="D60" s="334"/>
    </row>
    <row r="61" spans="2:50" s="328" customFormat="1" ht="17.25" customHeight="1">
      <c r="B61" s="329" t="s">
        <v>131</v>
      </c>
      <c r="C61" s="329"/>
      <c r="D61" s="334"/>
    </row>
    <row r="62" spans="2:50" s="328" customFormat="1" ht="17.25" customHeight="1">
      <c r="B62" s="329" t="s">
        <v>178</v>
      </c>
    </row>
    <row r="63" spans="2:50" s="328" customFormat="1" ht="17.25" customHeight="1">
      <c r="B63" s="329"/>
    </row>
    <row r="64" spans="2:50" s="328" customFormat="1" ht="17.25" customHeight="1">
      <c r="B64" s="328" t="s">
        <v>211</v>
      </c>
      <c r="E64" s="342"/>
      <c r="F64" s="342"/>
      <c r="G64" s="342"/>
      <c r="H64" s="342"/>
      <c r="I64" s="342"/>
      <c r="J64" s="342"/>
      <c r="K64" s="342"/>
      <c r="L64" s="346"/>
      <c r="M64" s="329" t="s">
        <v>134</v>
      </c>
      <c r="N64" s="342"/>
      <c r="O64" s="342"/>
      <c r="P64" s="342"/>
      <c r="Q64" s="342"/>
      <c r="R64" s="342"/>
      <c r="S64" s="342"/>
      <c r="T64" s="342"/>
      <c r="U64" s="342"/>
      <c r="V64" s="342"/>
      <c r="W64" s="342"/>
      <c r="X64" s="342"/>
      <c r="Y64" s="342"/>
      <c r="Z64" s="342"/>
      <c r="AA64" s="342"/>
      <c r="AB64" s="342"/>
      <c r="AC64" s="342"/>
      <c r="AD64" s="342"/>
      <c r="AE64" s="342"/>
      <c r="AF64" s="342"/>
      <c r="AG64" s="342"/>
      <c r="AH64" s="342"/>
      <c r="AI64" s="342"/>
      <c r="AJ64" s="342"/>
      <c r="AK64" s="342"/>
      <c r="AL64" s="342"/>
      <c r="AM64" s="342"/>
      <c r="AN64" s="342"/>
      <c r="AO64" s="342"/>
      <c r="AP64" s="342"/>
      <c r="AQ64" s="342"/>
      <c r="AR64" s="342"/>
      <c r="AS64" s="342"/>
      <c r="AT64" s="342"/>
      <c r="AU64" s="342"/>
      <c r="AV64" s="342"/>
      <c r="AW64" s="342"/>
      <c r="AX64" s="342"/>
    </row>
    <row r="65" spans="2:71" s="328" customFormat="1" ht="17.25" customHeight="1">
      <c r="E65" s="342"/>
      <c r="F65" s="342"/>
      <c r="G65" s="342"/>
      <c r="H65" s="342"/>
      <c r="I65" s="342"/>
      <c r="J65" s="342"/>
      <c r="K65" s="342"/>
      <c r="L65" s="342"/>
      <c r="M65" s="342"/>
      <c r="N65" s="342"/>
      <c r="O65" s="342"/>
      <c r="P65" s="342"/>
      <c r="Q65" s="342"/>
      <c r="R65" s="342"/>
      <c r="S65" s="342"/>
      <c r="T65" s="342"/>
      <c r="U65" s="342"/>
      <c r="V65" s="342"/>
      <c r="W65" s="342"/>
      <c r="X65" s="342"/>
      <c r="Y65" s="342"/>
      <c r="Z65" s="342"/>
      <c r="AA65" s="342"/>
      <c r="AB65" s="342"/>
      <c r="AC65" s="342"/>
      <c r="AD65" s="342"/>
      <c r="AE65" s="342"/>
      <c r="AF65" s="342"/>
      <c r="AG65" s="342"/>
      <c r="AH65" s="342"/>
      <c r="AI65" s="342"/>
      <c r="AJ65" s="342"/>
      <c r="AK65" s="342"/>
      <c r="AL65" s="342"/>
      <c r="AM65" s="342"/>
      <c r="AN65" s="342"/>
      <c r="AO65" s="342"/>
      <c r="AP65" s="342"/>
      <c r="AQ65" s="342"/>
      <c r="AR65" s="342"/>
      <c r="AS65" s="342"/>
      <c r="AT65" s="342"/>
      <c r="AU65" s="342"/>
      <c r="AV65" s="342"/>
      <c r="AW65" s="342"/>
      <c r="AX65" s="342"/>
    </row>
    <row r="66" spans="2:71" s="328" customFormat="1" ht="17.25" customHeight="1">
      <c r="B66" s="328" t="s">
        <v>212</v>
      </c>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342"/>
      <c r="AR66" s="342"/>
      <c r="AS66" s="342"/>
      <c r="AT66" s="342"/>
      <c r="AU66" s="342"/>
      <c r="AV66" s="342"/>
      <c r="AW66" s="342"/>
      <c r="AX66" s="342"/>
    </row>
    <row r="67" spans="2:71" s="328" customFormat="1" ht="17.25" customHeight="1">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342"/>
      <c r="AR67" s="342"/>
      <c r="AS67" s="342"/>
      <c r="AT67" s="342"/>
      <c r="AU67" s="342"/>
      <c r="AV67" s="342"/>
      <c r="AW67" s="342"/>
      <c r="AX67" s="342"/>
      <c r="AY67" s="342"/>
      <c r="AZ67" s="342"/>
      <c r="BA67" s="342"/>
      <c r="BB67" s="342"/>
    </row>
    <row r="68" spans="2:71" s="328" customFormat="1" ht="17.25" customHeight="1">
      <c r="B68" s="328" t="s">
        <v>213</v>
      </c>
      <c r="E68" s="342"/>
      <c r="F68" s="342"/>
      <c r="G68" s="342"/>
      <c r="H68" s="342"/>
      <c r="I68" s="342"/>
      <c r="J68" s="342"/>
      <c r="K68" s="342"/>
      <c r="L68" s="342"/>
      <c r="M68" s="342"/>
      <c r="N68" s="342"/>
      <c r="O68" s="342"/>
      <c r="P68" s="342"/>
      <c r="Q68" s="342"/>
      <c r="R68" s="342"/>
      <c r="S68" s="342"/>
      <c r="T68" s="342"/>
      <c r="U68" s="342"/>
      <c r="V68" s="342"/>
      <c r="W68" s="342"/>
      <c r="X68" s="342"/>
      <c r="Y68" s="342"/>
      <c r="Z68" s="342"/>
      <c r="AA68" s="342"/>
      <c r="AB68" s="342"/>
      <c r="AC68" s="342"/>
      <c r="AD68" s="342"/>
      <c r="AE68" s="342"/>
      <c r="AF68" s="342"/>
      <c r="AG68" s="342"/>
      <c r="AH68" s="342"/>
      <c r="AI68" s="342"/>
      <c r="AJ68" s="342"/>
      <c r="AK68" s="342"/>
      <c r="AL68" s="342"/>
      <c r="AM68" s="342"/>
      <c r="AN68" s="342"/>
      <c r="AO68" s="342"/>
      <c r="AP68" s="342"/>
      <c r="AQ68" s="342"/>
      <c r="AR68" s="342"/>
      <c r="AS68" s="342"/>
      <c r="AT68" s="342"/>
      <c r="AU68" s="342"/>
      <c r="AV68" s="342"/>
      <c r="AW68" s="342"/>
      <c r="AX68" s="342"/>
      <c r="AY68" s="342"/>
      <c r="AZ68" s="342"/>
      <c r="BA68" s="342"/>
      <c r="BB68" s="342"/>
    </row>
    <row r="69" spans="2:71" s="328" customFormat="1" ht="17.25" customHeight="1">
      <c r="E69" s="342"/>
      <c r="F69" s="342"/>
      <c r="G69" s="342"/>
      <c r="H69" s="342"/>
      <c r="I69" s="342"/>
      <c r="J69" s="342"/>
      <c r="K69" s="342"/>
      <c r="L69" s="342"/>
      <c r="M69" s="342"/>
      <c r="N69" s="342"/>
      <c r="O69" s="342"/>
      <c r="P69" s="342"/>
      <c r="Q69" s="342"/>
      <c r="R69" s="342"/>
      <c r="S69" s="342"/>
      <c r="T69" s="342"/>
      <c r="U69" s="342"/>
      <c r="V69" s="342"/>
      <c r="W69" s="342"/>
      <c r="X69" s="342"/>
      <c r="Y69" s="342"/>
      <c r="Z69" s="342"/>
      <c r="AA69" s="342"/>
      <c r="AB69" s="342"/>
      <c r="AC69" s="342"/>
      <c r="AD69" s="342"/>
      <c r="AE69" s="342"/>
      <c r="AF69" s="342"/>
      <c r="AG69" s="342"/>
      <c r="AH69" s="342"/>
      <c r="AI69" s="342"/>
      <c r="AJ69" s="342"/>
      <c r="AK69" s="342"/>
      <c r="AL69" s="342"/>
      <c r="AM69" s="342"/>
      <c r="AN69" s="342"/>
      <c r="AO69" s="342"/>
      <c r="AP69" s="342"/>
      <c r="AQ69" s="342"/>
      <c r="AR69" s="342"/>
      <c r="AS69" s="342"/>
      <c r="AT69" s="342"/>
      <c r="AU69" s="342"/>
      <c r="AV69" s="342"/>
      <c r="AW69" s="342"/>
      <c r="AX69" s="342"/>
      <c r="AY69" s="342"/>
      <c r="AZ69" s="342"/>
      <c r="BA69" s="342"/>
      <c r="BB69" s="342"/>
    </row>
    <row r="70" spans="2:71" s="328" customFormat="1" ht="17.25" customHeight="1">
      <c r="B70" s="328" t="s">
        <v>104</v>
      </c>
      <c r="BL70" s="349"/>
      <c r="BM70" s="350"/>
      <c r="BN70" s="349"/>
      <c r="BO70" s="349"/>
      <c r="BP70" s="349"/>
      <c r="BQ70" s="351"/>
      <c r="BR70" s="352"/>
      <c r="BS70" s="352"/>
    </row>
    <row r="71" spans="2:71" s="328" customFormat="1" ht="17.25" customHeight="1">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c r="AK71" s="342"/>
      <c r="AL71" s="342"/>
      <c r="AM71" s="342"/>
      <c r="AN71" s="342"/>
      <c r="AO71" s="342"/>
      <c r="AP71" s="342"/>
      <c r="AQ71" s="342"/>
      <c r="AR71" s="342"/>
      <c r="AS71" s="342"/>
      <c r="AT71" s="342"/>
      <c r="AU71" s="342"/>
      <c r="AV71" s="342"/>
      <c r="AW71" s="342"/>
      <c r="AX71" s="342"/>
    </row>
    <row r="72" spans="2:71" ht="17.25" customHeight="1">
      <c r="B72" s="328" t="s">
        <v>214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topLeftCell="A13" workbookViewId="0">
      <selection activeCell="D15" sqref="D15"/>
    </sheetView>
  </sheetViews>
  <sheetFormatPr defaultColWidth="9" defaultRowHeight="25.5"/>
  <cols>
    <col min="1" max="1" width="1.875" style="303" customWidth="1"/>
    <col min="2" max="2" width="11.5" style="303" customWidth="1"/>
    <col min="3" max="12" width="40.625" style="303" customWidth="1"/>
    <col min="13" max="16384" width="9" style="303"/>
  </cols>
  <sheetData>
    <row r="1" spans="2:12">
      <c r="B1" s="353" t="s">
        <v>110</v>
      </c>
      <c r="C1" s="353"/>
      <c r="D1" s="353"/>
    </row>
    <row r="2" spans="2:12">
      <c r="B2" s="353"/>
      <c r="C2" s="353"/>
      <c r="D2" s="353"/>
    </row>
    <row r="3" spans="2:12">
      <c r="B3" s="354" t="s">
        <v>41</v>
      </c>
      <c r="C3" s="354" t="s">
        <v>112</v>
      </c>
      <c r="D3" s="353"/>
    </row>
    <row r="4" spans="2:12">
      <c r="B4" s="355">
        <v>1</v>
      </c>
      <c r="C4" s="360" t="s">
        <v>179</v>
      </c>
      <c r="D4" s="353"/>
    </row>
    <row r="5" spans="2:12">
      <c r="B5" s="355">
        <v>2</v>
      </c>
      <c r="C5" s="360" t="s">
        <v>18</v>
      </c>
    </row>
    <row r="6" spans="2:12">
      <c r="B6" s="355">
        <v>3</v>
      </c>
      <c r="C6" s="360" t="s">
        <v>181</v>
      </c>
      <c r="D6" s="353"/>
    </row>
    <row r="7" spans="2:12">
      <c r="B7" s="355">
        <v>4</v>
      </c>
      <c r="C7" s="360" t="s">
        <v>182</v>
      </c>
      <c r="D7" s="353"/>
    </row>
    <row r="8" spans="2:12">
      <c r="B8" s="355">
        <v>5</v>
      </c>
      <c r="C8" s="360" t="s">
        <v>47</v>
      </c>
      <c r="D8" s="353"/>
    </row>
    <row r="9" spans="2:12">
      <c r="B9" s="355">
        <v>6</v>
      </c>
      <c r="C9" s="360" t="s">
        <v>95</v>
      </c>
      <c r="D9" s="353"/>
    </row>
    <row r="10" spans="2:12">
      <c r="B10" s="355">
        <v>7</v>
      </c>
      <c r="C10" s="360" t="s">
        <v>95</v>
      </c>
      <c r="D10" s="353"/>
    </row>
    <row r="12" spans="2:12">
      <c r="B12" s="353" t="s">
        <v>70</v>
      </c>
    </row>
    <row r="13" spans="2:12" ht="26.25"/>
    <row r="14" spans="2:12" ht="26.25">
      <c r="B14" s="356" t="s">
        <v>9</v>
      </c>
      <c r="C14" s="361" t="s">
        <v>90</v>
      </c>
      <c r="D14" s="365" t="s">
        <v>98</v>
      </c>
      <c r="E14" s="365" t="s">
        <v>96</v>
      </c>
      <c r="F14" s="365" t="s">
        <v>95</v>
      </c>
      <c r="G14" s="365" t="s">
        <v>95</v>
      </c>
      <c r="H14" s="365" t="s">
        <v>95</v>
      </c>
      <c r="I14" s="365" t="s">
        <v>95</v>
      </c>
      <c r="J14" s="365" t="s">
        <v>95</v>
      </c>
      <c r="K14" s="365" t="s">
        <v>95</v>
      </c>
      <c r="L14" s="369" t="s">
        <v>95</v>
      </c>
    </row>
    <row r="15" spans="2:12">
      <c r="B15" s="357" t="s">
        <v>97</v>
      </c>
      <c r="C15" s="362" t="s">
        <v>92</v>
      </c>
      <c r="D15" s="366" t="s">
        <v>93</v>
      </c>
      <c r="E15" s="366" t="s">
        <v>91</v>
      </c>
      <c r="F15" s="367" t="s">
        <v>95</v>
      </c>
      <c r="G15" s="367" t="s">
        <v>95</v>
      </c>
      <c r="H15" s="367" t="s">
        <v>95</v>
      </c>
      <c r="I15" s="367" t="s">
        <v>95</v>
      </c>
      <c r="J15" s="367" t="s">
        <v>95</v>
      </c>
      <c r="K15" s="367" t="s">
        <v>95</v>
      </c>
      <c r="L15" s="370" t="s">
        <v>95</v>
      </c>
    </row>
    <row r="16" spans="2:12">
      <c r="B16" s="358"/>
      <c r="C16" s="363" t="s">
        <v>95</v>
      </c>
      <c r="D16" s="367" t="s">
        <v>94</v>
      </c>
      <c r="E16" s="367" t="s">
        <v>183</v>
      </c>
      <c r="F16" s="367" t="s">
        <v>95</v>
      </c>
      <c r="G16" s="367" t="s">
        <v>95</v>
      </c>
      <c r="H16" s="367" t="s">
        <v>95</v>
      </c>
      <c r="I16" s="367" t="s">
        <v>95</v>
      </c>
      <c r="J16" s="367" t="s">
        <v>95</v>
      </c>
      <c r="K16" s="367" t="s">
        <v>95</v>
      </c>
      <c r="L16" s="370" t="s">
        <v>95</v>
      </c>
    </row>
    <row r="17" spans="2:12">
      <c r="B17" s="358"/>
      <c r="C17" s="363" t="s">
        <v>95</v>
      </c>
      <c r="D17" s="367" t="s">
        <v>14</v>
      </c>
      <c r="E17" s="367" t="s">
        <v>143</v>
      </c>
      <c r="F17" s="367" t="s">
        <v>95</v>
      </c>
      <c r="G17" s="367" t="s">
        <v>95</v>
      </c>
      <c r="H17" s="367" t="s">
        <v>95</v>
      </c>
      <c r="I17" s="367" t="s">
        <v>95</v>
      </c>
      <c r="J17" s="367" t="s">
        <v>95</v>
      </c>
      <c r="K17" s="367" t="s">
        <v>95</v>
      </c>
      <c r="L17" s="370" t="s">
        <v>95</v>
      </c>
    </row>
    <row r="18" spans="2:12">
      <c r="B18" s="358"/>
      <c r="C18" s="363" t="s">
        <v>95</v>
      </c>
      <c r="D18" s="367" t="s">
        <v>95</v>
      </c>
      <c r="E18" s="367" t="s">
        <v>95</v>
      </c>
      <c r="F18" s="367" t="s">
        <v>95</v>
      </c>
      <c r="G18" s="367" t="s">
        <v>95</v>
      </c>
      <c r="H18" s="367" t="s">
        <v>95</v>
      </c>
      <c r="I18" s="367" t="s">
        <v>95</v>
      </c>
      <c r="J18" s="367" t="s">
        <v>95</v>
      </c>
      <c r="K18" s="367" t="s">
        <v>95</v>
      </c>
      <c r="L18" s="370" t="s">
        <v>95</v>
      </c>
    </row>
    <row r="19" spans="2:12">
      <c r="B19" s="358"/>
      <c r="C19" s="363" t="s">
        <v>95</v>
      </c>
      <c r="D19" s="367" t="s">
        <v>95</v>
      </c>
      <c r="E19" s="367" t="s">
        <v>95</v>
      </c>
      <c r="F19" s="367" t="s">
        <v>95</v>
      </c>
      <c r="G19" s="367" t="s">
        <v>95</v>
      </c>
      <c r="H19" s="367" t="s">
        <v>95</v>
      </c>
      <c r="I19" s="367" t="s">
        <v>95</v>
      </c>
      <c r="J19" s="367" t="s">
        <v>95</v>
      </c>
      <c r="K19" s="367" t="s">
        <v>95</v>
      </c>
      <c r="L19" s="370" t="s">
        <v>95</v>
      </c>
    </row>
    <row r="20" spans="2:12">
      <c r="B20" s="358"/>
      <c r="C20" s="363" t="s">
        <v>95</v>
      </c>
      <c r="D20" s="367" t="s">
        <v>95</v>
      </c>
      <c r="E20" s="367" t="s">
        <v>95</v>
      </c>
      <c r="F20" s="367" t="s">
        <v>95</v>
      </c>
      <c r="G20" s="367" t="s">
        <v>95</v>
      </c>
      <c r="H20" s="367" t="s">
        <v>95</v>
      </c>
      <c r="I20" s="367" t="s">
        <v>95</v>
      </c>
      <c r="J20" s="367" t="s">
        <v>95</v>
      </c>
      <c r="K20" s="367" t="s">
        <v>95</v>
      </c>
      <c r="L20" s="370" t="s">
        <v>95</v>
      </c>
    </row>
    <row r="21" spans="2:12">
      <c r="B21" s="358"/>
      <c r="C21" s="363" t="s">
        <v>95</v>
      </c>
      <c r="D21" s="367" t="s">
        <v>95</v>
      </c>
      <c r="E21" s="367" t="s">
        <v>95</v>
      </c>
      <c r="F21" s="367" t="s">
        <v>95</v>
      </c>
      <c r="G21" s="367" t="s">
        <v>95</v>
      </c>
      <c r="H21" s="367" t="s">
        <v>95</v>
      </c>
      <c r="I21" s="367" t="s">
        <v>95</v>
      </c>
      <c r="J21" s="367" t="s">
        <v>95</v>
      </c>
      <c r="K21" s="367" t="s">
        <v>95</v>
      </c>
      <c r="L21" s="370" t="s">
        <v>95</v>
      </c>
    </row>
    <row r="22" spans="2:12">
      <c r="B22" s="358"/>
      <c r="C22" s="363" t="s">
        <v>95</v>
      </c>
      <c r="D22" s="367" t="s">
        <v>95</v>
      </c>
      <c r="E22" s="367" t="s">
        <v>95</v>
      </c>
      <c r="F22" s="367" t="s">
        <v>95</v>
      </c>
      <c r="G22" s="367" t="s">
        <v>95</v>
      </c>
      <c r="H22" s="367" t="s">
        <v>95</v>
      </c>
      <c r="I22" s="367" t="s">
        <v>95</v>
      </c>
      <c r="J22" s="367" t="s">
        <v>95</v>
      </c>
      <c r="K22" s="367" t="s">
        <v>95</v>
      </c>
      <c r="L22" s="370" t="s">
        <v>95</v>
      </c>
    </row>
    <row r="23" spans="2:12" ht="26.25">
      <c r="B23" s="359"/>
      <c r="C23" s="364" t="s">
        <v>95</v>
      </c>
      <c r="D23" s="368" t="s">
        <v>95</v>
      </c>
      <c r="E23" s="368" t="s">
        <v>95</v>
      </c>
      <c r="F23" s="368" t="s">
        <v>95</v>
      </c>
      <c r="G23" s="368" t="s">
        <v>95</v>
      </c>
      <c r="H23" s="368" t="s">
        <v>95</v>
      </c>
      <c r="I23" s="368" t="s">
        <v>95</v>
      </c>
      <c r="J23" s="368" t="s">
        <v>95</v>
      </c>
      <c r="K23" s="368" t="s">
        <v>95</v>
      </c>
      <c r="L23" s="371" t="s">
        <v>95</v>
      </c>
    </row>
    <row r="25" spans="2:12">
      <c r="C25" s="303" t="s">
        <v>149</v>
      </c>
    </row>
    <row r="26" spans="2:12">
      <c r="C26" s="303" t="s">
        <v>99</v>
      </c>
    </row>
    <row r="27" spans="2:12">
      <c r="C27" s="303" t="s">
        <v>115</v>
      </c>
    </row>
    <row r="28" spans="2:12">
      <c r="C28" s="303" t="s">
        <v>100</v>
      </c>
    </row>
    <row r="29" spans="2:12">
      <c r="C29" s="303" t="s">
        <v>113</v>
      </c>
    </row>
    <row r="30" spans="2:12">
      <c r="C30" s="303" t="s">
        <v>184</v>
      </c>
    </row>
    <row r="32" spans="2:12">
      <c r="C32" s="303" t="s">
        <v>102</v>
      </c>
    </row>
    <row r="33" spans="3:3">
      <c r="C33" s="303" t="s">
        <v>103</v>
      </c>
    </row>
    <row r="35" spans="3:3">
      <c r="C35" s="303" t="s">
        <v>157</v>
      </c>
    </row>
    <row r="36" spans="3:3">
      <c r="C36" s="303" t="s">
        <v>74</v>
      </c>
    </row>
    <row r="37" spans="3:3">
      <c r="C37" s="303" t="s">
        <v>105</v>
      </c>
    </row>
    <row r="38" spans="3:3">
      <c r="C38" s="303" t="s">
        <v>106</v>
      </c>
    </row>
    <row r="39" spans="3:3">
      <c r="C39" s="303" t="s">
        <v>108</v>
      </c>
    </row>
    <row r="40" spans="3:3">
      <c r="C40" s="303" t="s">
        <v>109</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2025-12-12T01:59:47Z</cp:lastPrinted>
  <dcterms:created xsi:type="dcterms:W3CDTF">2020-01-28T01:12:50Z</dcterms:created>
  <dcterms:modified xsi:type="dcterms:W3CDTF">2026-05-13T08:29:40Z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2026-05-13T08:29:40Z</vt:filetime>
  </property>
</Properties>
</file>